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8400" windowHeight="17535"/>
  </bookViews>
  <sheets>
    <sheet name="Актуально на 21.05 (1920)" sheetId="1" r:id="rId1"/>
  </sheets>
  <calcPr calcId="152511"/>
</workbook>
</file>

<file path=xl/calcChain.xml><?xml version="1.0" encoding="utf-8"?>
<calcChain xmlns="http://schemas.openxmlformats.org/spreadsheetml/2006/main">
  <c r="A332" i="1" l="1"/>
  <c r="A331" i="1"/>
  <c r="D328" i="1"/>
  <c r="A328" i="1"/>
  <c r="D325" i="1"/>
  <c r="A325" i="1"/>
  <c r="D322" i="1"/>
  <c r="A322" i="1"/>
  <c r="D319" i="1"/>
  <c r="A319" i="1"/>
  <c r="D318" i="1"/>
  <c r="A318" i="1"/>
  <c r="D316" i="1"/>
  <c r="A316" i="1"/>
  <c r="D313" i="1"/>
  <c r="A313" i="1"/>
  <c r="D310" i="1"/>
  <c r="A310" i="1"/>
  <c r="D308" i="1"/>
  <c r="A308" i="1"/>
  <c r="D306" i="1"/>
  <c r="A306" i="1"/>
  <c r="D304" i="1"/>
  <c r="A304" i="1"/>
  <c r="D303" i="1"/>
  <c r="A303" i="1"/>
  <c r="D301" i="1"/>
  <c r="A301" i="1"/>
  <c r="D299" i="1"/>
  <c r="A299" i="1"/>
  <c r="D298" i="1"/>
  <c r="A298" i="1"/>
  <c r="D296" i="1"/>
  <c r="A296" i="1"/>
  <c r="D294" i="1"/>
  <c r="A294" i="1"/>
  <c r="D293" i="1"/>
  <c r="A293" i="1"/>
  <c r="D291" i="1"/>
  <c r="A291" i="1"/>
  <c r="D290" i="1"/>
  <c r="A290" i="1"/>
  <c r="D289" i="1"/>
  <c r="A289" i="1"/>
  <c r="D288" i="1"/>
  <c r="A288" i="1"/>
  <c r="D287" i="1"/>
  <c r="A287" i="1"/>
  <c r="D286" i="1"/>
  <c r="A286" i="1"/>
  <c r="D285" i="1"/>
  <c r="A285" i="1"/>
  <c r="D284" i="1"/>
  <c r="A284" i="1"/>
  <c r="D283" i="1"/>
  <c r="A283" i="1"/>
  <c r="D282" i="1"/>
  <c r="A282" i="1"/>
  <c r="D281" i="1"/>
  <c r="A281" i="1"/>
  <c r="D280" i="1"/>
  <c r="A280" i="1"/>
  <c r="D279" i="1"/>
  <c r="A279" i="1"/>
  <c r="D278" i="1"/>
  <c r="A278" i="1"/>
  <c r="D277" i="1"/>
  <c r="A277" i="1"/>
  <c r="D276" i="1"/>
  <c r="A276" i="1"/>
  <c r="D275" i="1"/>
  <c r="A275" i="1"/>
  <c r="D274" i="1"/>
  <c r="A274" i="1"/>
  <c r="D273" i="1"/>
  <c r="A273" i="1"/>
  <c r="D272" i="1"/>
  <c r="A272" i="1"/>
  <c r="D271" i="1"/>
  <c r="A271" i="1"/>
  <c r="D270" i="1"/>
  <c r="A270" i="1"/>
  <c r="D269" i="1"/>
  <c r="A269" i="1"/>
  <c r="D268" i="1"/>
  <c r="A268" i="1"/>
  <c r="D267" i="1"/>
  <c r="A267" i="1"/>
  <c r="D266" i="1"/>
  <c r="A266" i="1"/>
  <c r="D265" i="1"/>
  <c r="A265" i="1"/>
  <c r="D264" i="1"/>
  <c r="A264" i="1"/>
  <c r="D263" i="1"/>
  <c r="A263" i="1"/>
  <c r="D262" i="1"/>
  <c r="A262" i="1"/>
  <c r="D259" i="1"/>
  <c r="A259" i="1"/>
  <c r="D255" i="1"/>
  <c r="A255" i="1"/>
  <c r="D253" i="1"/>
  <c r="A253" i="1"/>
  <c r="D252" i="1"/>
  <c r="A252" i="1"/>
  <c r="D251" i="1"/>
  <c r="A251" i="1"/>
  <c r="D250" i="1"/>
  <c r="A250" i="1"/>
  <c r="D249" i="1"/>
  <c r="A249" i="1"/>
  <c r="D248" i="1"/>
  <c r="A248" i="1"/>
  <c r="D247" i="1"/>
  <c r="A247" i="1"/>
  <c r="D246" i="1"/>
  <c r="A246" i="1"/>
  <c r="D245" i="1"/>
  <c r="A245" i="1"/>
  <c r="D244" i="1"/>
  <c r="A244" i="1"/>
  <c r="D243" i="1"/>
  <c r="A243" i="1"/>
  <c r="D242" i="1"/>
  <c r="A242" i="1"/>
  <c r="D241" i="1"/>
  <c r="A241" i="1"/>
  <c r="D240" i="1"/>
  <c r="A240" i="1"/>
  <c r="D239" i="1"/>
  <c r="A239" i="1"/>
  <c r="D238" i="1"/>
  <c r="A238" i="1"/>
  <c r="D237" i="1"/>
  <c r="A237" i="1"/>
  <c r="D236" i="1"/>
  <c r="A236" i="1"/>
  <c r="D231" i="1"/>
  <c r="A227" i="1"/>
  <c r="D214" i="1"/>
  <c r="A214" i="1"/>
  <c r="D213" i="1"/>
  <c r="A213" i="1"/>
  <c r="D210" i="1"/>
  <c r="A210" i="1"/>
  <c r="D202" i="1"/>
  <c r="A202" i="1"/>
  <c r="D198" i="1"/>
  <c r="A198" i="1"/>
  <c r="D196" i="1"/>
  <c r="A196" i="1"/>
  <c r="D194" i="1"/>
  <c r="A194" i="1"/>
  <c r="D182" i="1"/>
  <c r="A182" i="1"/>
  <c r="D175" i="1"/>
  <c r="A175" i="1"/>
  <c r="D173" i="1"/>
  <c r="A173" i="1"/>
  <c r="D161" i="1"/>
  <c r="A161" i="1"/>
  <c r="D156" i="1"/>
  <c r="A156" i="1"/>
  <c r="D154" i="1"/>
  <c r="A154" i="1"/>
  <c r="A149" i="1"/>
  <c r="D134" i="1"/>
  <c r="A134" i="1"/>
  <c r="D126" i="1"/>
  <c r="A126" i="1"/>
  <c r="D107" i="1"/>
  <c r="A107" i="1"/>
  <c r="D100" i="1"/>
  <c r="A100" i="1"/>
  <c r="D97" i="1"/>
  <c r="A97" i="1"/>
  <c r="D93" i="1"/>
  <c r="A93" i="1"/>
  <c r="D92" i="1"/>
  <c r="A92" i="1"/>
  <c r="D83" i="1"/>
  <c r="A83" i="1"/>
  <c r="D78" i="1"/>
  <c r="A78" i="1"/>
  <c r="D75" i="1"/>
  <c r="A75" i="1"/>
  <c r="D74" i="1"/>
  <c r="A74" i="1"/>
  <c r="D72" i="1"/>
  <c r="A72" i="1"/>
  <c r="D67" i="1"/>
  <c r="A67" i="1"/>
  <c r="D64" i="1"/>
  <c r="A64" i="1"/>
  <c r="D54" i="1"/>
  <c r="A54" i="1"/>
  <c r="D52" i="1"/>
  <c r="A52" i="1"/>
  <c r="D37" i="1"/>
  <c r="A37" i="1"/>
  <c r="A35" i="1"/>
  <c r="D34" i="1"/>
  <c r="A34" i="1"/>
  <c r="A29" i="1"/>
  <c r="D19" i="1"/>
  <c r="A19" i="1"/>
  <c r="A18" i="1"/>
  <c r="A17" i="1"/>
  <c r="D16" i="1"/>
  <c r="A16" i="1"/>
  <c r="D12" i="1"/>
  <c r="A12" i="1"/>
  <c r="D11" i="1"/>
  <c r="A11" i="1"/>
  <c r="D5" i="1"/>
</calcChain>
</file>

<file path=xl/sharedStrings.xml><?xml version="1.0" encoding="utf-8"?>
<sst xmlns="http://schemas.openxmlformats.org/spreadsheetml/2006/main" count="1253" uniqueCount="572">
  <si>
    <t>Название компании</t>
  </si>
  <si>
    <t>Профиль</t>
  </si>
  <si>
    <t>Платформы</t>
  </si>
  <si>
    <t>Вакансии</t>
  </si>
  <si>
    <t>Проекты</t>
  </si>
  <si>
    <t>Ещё офисы</t>
  </si>
  <si>
    <t>Россия</t>
  </si>
  <si>
    <t>Москва</t>
  </si>
  <si>
    <t>101XP</t>
  </si>
  <si>
    <t>Разработчик/
Издатель</t>
  </si>
  <si>
    <t>ПК, Мобильные, Браузерные, Социальные</t>
  </si>
  <si>
    <t>Ссылка</t>
  </si>
  <si>
    <t>Icarus, Last Man Standing, Mstar,
Sword and Magic, Лига ангелов II</t>
  </si>
  <si>
    <t>1C</t>
  </si>
  <si>
    <t>ПК, Мобильные, Консоль</t>
  </si>
  <si>
    <t>Royal Quest, Ил-2, Калибр, Космические рейнджеры</t>
  </si>
  <si>
    <t>2RealLife</t>
  </si>
  <si>
    <t>Браузерные</t>
  </si>
  <si>
    <t>Carnage, Время для Героя, Небеса</t>
  </si>
  <si>
    <t>3Dmode</t>
  </si>
  <si>
    <t>Разработчик</t>
  </si>
  <si>
    <t>VR</t>
  </si>
  <si>
    <t>Sacralith: The Archer`s Tale</t>
  </si>
  <si>
    <t>Akella</t>
  </si>
  <si>
    <t>Издатель</t>
  </si>
  <si>
    <t>ПК</t>
  </si>
  <si>
    <t>Disciples 3, Postal 3, Stronghold Kingdoms</t>
  </si>
  <si>
    <t>Ambidexter</t>
  </si>
  <si>
    <t>Мобильные</t>
  </si>
  <si>
    <t>Freak Truck, UnderVerse</t>
  </si>
  <si>
    <t>Apps Ministry</t>
  </si>
  <si>
    <t>Mini Car Driving, Маша и Медведь, Фиксики</t>
  </si>
  <si>
    <t>Воронеж, Киев</t>
  </si>
  <si>
    <t>Дурак, Симулятор Тюрьмы</t>
  </si>
  <si>
    <t>Grimshade</t>
  </si>
  <si>
    <t>Avada Games</t>
  </si>
  <si>
    <t>Brutal Souls, Mages Game, Zombie Park</t>
  </si>
  <si>
    <t>Avallon Alliance</t>
  </si>
  <si>
    <t>Air Jump, Doodle God, Jump Out</t>
  </si>
  <si>
    <t>Azur Games</t>
  </si>
  <si>
    <t>King of Sails, Modern Strike, Robot Warfare</t>
  </si>
  <si>
    <t>Санкт-Петербург, Минск, Никосия</t>
  </si>
  <si>
    <t>11x11, Vector, Shadow Fight</t>
  </si>
  <si>
    <t>Black Fire, Mythos, Operation 7, RIFT</t>
  </si>
  <si>
    <t>Life is Feudal</t>
  </si>
  <si>
    <t>Shroud of the Avatar</t>
  </si>
  <si>
    <t>Bobaka</t>
  </si>
  <si>
    <t>Мобильные, Социальные</t>
  </si>
  <si>
    <t>Awesome Pirate Jack, Зеленая Шапочка</t>
  </si>
  <si>
    <t>Минск</t>
  </si>
  <si>
    <t>CarX</t>
  </si>
  <si>
    <t>ПК, Мобильные</t>
  </si>
  <si>
    <t>CarX Drift Racing</t>
  </si>
  <si>
    <t>Cats who play</t>
  </si>
  <si>
    <t>HTPD: Власть закона, Сирия: Русская буря</t>
  </si>
  <si>
    <t>Chingis</t>
  </si>
  <si>
    <t>Final riddle, Beat ranger, Singing stones</t>
  </si>
  <si>
    <t>ComonGames</t>
  </si>
  <si>
    <t>The Uncertain</t>
  </si>
  <si>
    <t>Crazy Panda</t>
  </si>
  <si>
    <t>Stellar Age, World Poker Club, Запорожье</t>
  </si>
  <si>
    <t>CreaGames</t>
  </si>
  <si>
    <t>ПК, Браузерные</t>
  </si>
  <si>
    <t>Dark Times, Dragon Knight, Dragon Knight 2</t>
  </si>
  <si>
    <t>Cyberiada</t>
  </si>
  <si>
    <t>Социальные</t>
  </si>
  <si>
    <t>Street Racers</t>
  </si>
  <si>
    <t>Гонконг</t>
  </si>
  <si>
    <t>Dasuppa</t>
  </si>
  <si>
    <t>Metro2033 mobile</t>
  </si>
  <si>
    <t>Drift King, Imperial Hero II, TERA: The Next</t>
  </si>
  <si>
    <t>DooDoo</t>
  </si>
  <si>
    <t>Мини-игры</t>
  </si>
  <si>
    <t>Concrete House, Rescue Egypt Pharaohs</t>
  </si>
  <si>
    <t>Eagle dynamics</t>
  </si>
  <si>
    <t>Digital Combat Simulator World</t>
  </si>
  <si>
    <t>Elvista Media Solutions</t>
  </si>
  <si>
    <t>Пасьянс "Косынка", Пасьянс "Паук"</t>
  </si>
  <si>
    <t>EM ALL Studio</t>
  </si>
  <si>
    <t>Lift EM ALL, Line EM ALL</t>
  </si>
  <si>
    <t>The Colony</t>
  </si>
  <si>
    <t>Социальные, Браузерные</t>
  </si>
  <si>
    <t>Dragon Lord, Шторм Онлайн</t>
  </si>
  <si>
    <t>Evegames</t>
  </si>
  <si>
    <t>Замок Чудес, Ярость Дракона</t>
  </si>
  <si>
    <t>Future lost</t>
  </si>
  <si>
    <t>Fibrum</t>
  </si>
  <si>
    <t>Roller Coaster VR, Space Stalker VR, Zombie Shooter VR</t>
  </si>
  <si>
    <t>Foranj</t>
  </si>
  <si>
    <t>Cartoon city, Farm Town, Paradise Day</t>
  </si>
  <si>
    <t>Самара, Тольятти</t>
  </si>
  <si>
    <t>Friendly Orange</t>
  </si>
  <si>
    <t>Bubble Cat Kids, Приключения Овечки Бонни, Цветочные Феи</t>
  </si>
  <si>
    <t>Gaijin Entertainment</t>
  </si>
  <si>
    <t>Crossout, Star Conflict, War Thunder</t>
  </si>
  <si>
    <t>Воронеж</t>
  </si>
  <si>
    <t>Game01</t>
  </si>
  <si>
    <t>Маждонг Коннект, Шахматы с компьютером</t>
  </si>
  <si>
    <t>Game Garden</t>
  </si>
  <si>
    <t>Fairy Farm, Fairy Kingdom, Farmdale</t>
  </si>
  <si>
    <t>Game Insight</t>
  </si>
  <si>
    <t>Guns of Boom, Survival Arena, Туземцы</t>
  </si>
  <si>
    <t>Новосибирск, Таганрог,
Нижний Новгород</t>
  </si>
  <si>
    <t>GameShock</t>
  </si>
  <si>
    <t>Flying Arrow, Outcome, Избранный</t>
  </si>
  <si>
    <t>Амстердам</t>
  </si>
  <si>
    <t>Gaminid</t>
  </si>
  <si>
    <t>Бои без правил, Котенок Лав</t>
  </si>
  <si>
    <t>GD-TEAM Limited</t>
  </si>
  <si>
    <t>ПК, Социальные</t>
  </si>
  <si>
    <t>ARENA Online, Rise of Heroes, Техномагия</t>
  </si>
  <si>
    <t>GloboGames</t>
  </si>
  <si>
    <t>Battle Hearts, Infinity Run 3d</t>
  </si>
  <si>
    <t>GradeUp Games</t>
  </si>
  <si>
    <t>Тайны прошлого</t>
  </si>
  <si>
    <t>Groovy Milk</t>
  </si>
  <si>
    <t>Creepy Road</t>
  </si>
  <si>
    <t>Holy Warp</t>
  </si>
  <si>
    <t>Chaos domain, Сталин против марсиан</t>
  </si>
  <si>
    <t>ПК, Консоль</t>
  </si>
  <si>
    <t>The Wild Eight</t>
  </si>
  <si>
    <t>Ice-Pick Lodge</t>
  </si>
  <si>
    <t>Мор</t>
  </si>
  <si>
    <t>AI Rebellion VR, Red October Omni, Spartan VR</t>
  </si>
  <si>
    <t>Indigo Kids</t>
  </si>
  <si>
    <t>Маша и медведь</t>
  </si>
  <si>
    <t>Ingamba</t>
  </si>
  <si>
    <t>Ragnarok Online, Unparalleled Devil, Реквием</t>
  </si>
  <si>
    <t>Innova</t>
  </si>
  <si>
    <t>Aion, Blade &amp; Soul, Lineage II</t>
  </si>
  <si>
    <t>Inquake Softworks</t>
  </si>
  <si>
    <t>Warhold</t>
  </si>
  <si>
    <t>iPoint</t>
  </si>
  <si>
    <t>Ninja Wars, Ninja Wars 2, Web Hockey</t>
  </si>
  <si>
    <t>Ironuts</t>
  </si>
  <si>
    <t>Goal Heroes, Fanuts, Fanuts Quiz</t>
  </si>
  <si>
    <t>KamaGames</t>
  </si>
  <si>
    <t>Blackjackist, Pokerist, Roulettist</t>
  </si>
  <si>
    <t>Владивосток</t>
  </si>
  <si>
    <t>Magisterion</t>
  </si>
  <si>
    <t>Frozen Flame</t>
  </si>
  <si>
    <t>Mail.Ru Group</t>
  </si>
  <si>
    <t>ПК, Мобильные, Браузерные, Социальные, Консоль</t>
  </si>
  <si>
    <t>Armored Warfare, Perfect World, Warface</t>
  </si>
  <si>
    <t>Санкт-Петербург,
Воронеж,
Нижний Новгород</t>
  </si>
  <si>
    <t>Farm Seasons, Lucky Farm, Sunny Fields</t>
  </si>
  <si>
    <t>Mithril</t>
  </si>
  <si>
    <t>Hattori</t>
  </si>
  <si>
    <t>Nekki</t>
  </si>
  <si>
    <t>11x11, Shadow Fight, Золотая Бутса</t>
  </si>
  <si>
    <t>ПК, Консоль, VR</t>
  </si>
  <si>
    <t>Atomic Heart</t>
  </si>
  <si>
    <t>NIKITA ONLINE</t>
  </si>
  <si>
    <t>ПК, Мобильные, Браузерные</t>
  </si>
  <si>
    <t>Каннареджо, Сфера 3: Зачарованный Мир</t>
  </si>
  <si>
    <t>Ростов-на-Дону</t>
  </si>
  <si>
    <t>NPC Games</t>
  </si>
  <si>
    <t>Heap Zombies, Sky Walker, Магия Войны</t>
  </si>
  <si>
    <t>NX Studio</t>
  </si>
  <si>
    <t>Битва за трон, Хроники хаоса, Эксперимент</t>
  </si>
  <si>
    <t>OverGamez</t>
  </si>
  <si>
    <t>Браузерные, Социальные</t>
  </si>
  <si>
    <t>Долина Цветов, Крысы, Супер Ферма</t>
  </si>
  <si>
    <t>Pathfinder: Kingmaker</t>
  </si>
  <si>
    <t>OWL-studio</t>
  </si>
  <si>
    <t>One day in London</t>
  </si>
  <si>
    <t>Gold Ambush, Stranded, Will Hero</t>
  </si>
  <si>
    <t>Повелитель Орков</t>
  </si>
  <si>
    <t>Panzar Studio</t>
  </si>
  <si>
    <t>Panzar</t>
  </si>
  <si>
    <t>Pixonic (Mail.ru Group)</t>
  </si>
  <si>
    <t>Robinson, War Robots, War Robots VR</t>
  </si>
  <si>
    <t>Lefiline Defender VR, Pirates VR</t>
  </si>
  <si>
    <t>PlayFlock</t>
  </si>
  <si>
    <t>Battle Balls, Garden Pets, Holy Towers</t>
  </si>
  <si>
    <t>Rikor</t>
  </si>
  <si>
    <t>Virtual Earth</t>
  </si>
  <si>
    <t>Rocket Jump</t>
  </si>
  <si>
    <t>Дакота, Империал, Кризис</t>
  </si>
  <si>
    <t>Room710games</t>
  </si>
  <si>
    <t>Half Dead, Need For Drink, Statues</t>
  </si>
  <si>
    <t>POST WORLD</t>
  </si>
  <si>
    <t>Smash Bash</t>
  </si>
  <si>
    <t>Мобильные, ПК</t>
  </si>
  <si>
    <t>SMASH BASH: Date with the Desert</t>
  </si>
  <si>
    <t>Snowbird Game Studio</t>
  </si>
  <si>
    <t>Blood &amp; Gold: Caribbean!, Eador. Imperium, Eador: Masters of the Broken World</t>
  </si>
  <si>
    <t>Star Island Games</t>
  </si>
  <si>
    <t>Волшебная история, Монстрики, Оазис</t>
  </si>
  <si>
    <t>Syncopate</t>
  </si>
  <si>
    <t>Battle Carnival, Black Desert, BS</t>
  </si>
  <si>
    <t>Thematica</t>
  </si>
  <si>
    <t>Cars in Sandbox, Firetrucks: 911, Wonderland</t>
  </si>
  <si>
    <t>TrilobiteSoft</t>
  </si>
  <si>
    <t>Alchemy Town, Ancient Planet, Clash of Gangs</t>
  </si>
  <si>
    <t>Минск, Сан-Хосе,
Шанхай</t>
  </si>
  <si>
    <t>Аватария, Герои: Новая сага, Тропикания</t>
  </si>
  <si>
    <t>VIM Digital</t>
  </si>
  <si>
    <t>Magic River, Rush Runner, Surf Master</t>
  </si>
  <si>
    <t>VolGame</t>
  </si>
  <si>
    <t>Robby Rush, Проект: Крестики-Нолики</t>
  </si>
  <si>
    <t>WebGames</t>
  </si>
  <si>
    <t>Wonder Way, Город Привидений, Цитадели</t>
  </si>
  <si>
    <t>Брянск</t>
  </si>
  <si>
    <t>WyseGames</t>
  </si>
  <si>
    <t>Касл: Смертельная игра, Тайны Нью-Йорка</t>
  </si>
  <si>
    <t>Латвия, Украина</t>
  </si>
  <si>
    <t>Z9 Mobile</t>
  </si>
  <si>
    <t>Z9 Project</t>
  </si>
  <si>
    <t>Taonga: the Island Farm</t>
  </si>
  <si>
    <t>ZeptoLab</t>
  </si>
  <si>
    <t>Cut the Rope, King of Thieves</t>
  </si>
  <si>
    <t>Барселона</t>
  </si>
  <si>
    <t>Бука</t>
  </si>
  <si>
    <t>Deus Ex: Mankind Divided, Life is Strange</t>
  </si>
  <si>
    <t>Интерактивный мульт</t>
  </si>
  <si>
    <t>Лео и Тиг, Ми-Ми-Мишки, Патруль 2</t>
  </si>
  <si>
    <t>Новый диск</t>
  </si>
  <si>
    <t>Call of Duty 4: Modern Warfare, Witcher</t>
  </si>
  <si>
    <t>Санкт-Петербург</t>
  </si>
  <si>
    <t>AbsolutSoft</t>
  </si>
  <si>
    <t>Contract Wars, Hired Ops</t>
  </si>
  <si>
    <t>Пароград</t>
  </si>
  <si>
    <t>Akasha Games</t>
  </si>
  <si>
    <t>Berry Rush</t>
  </si>
  <si>
    <t>AMT games</t>
  </si>
  <si>
    <t>Битва за галактику, Эпическая война 2</t>
  </si>
  <si>
    <t>Armor5games</t>
  </si>
  <si>
    <t>Rise of Pirates</t>
  </si>
  <si>
    <t>A-Steroids</t>
  </si>
  <si>
    <t>BUBBLE Multiverse, Nitro Nation Drag Racing</t>
  </si>
  <si>
    <t>Литва</t>
  </si>
  <si>
    <t>Battlestate Games</t>
  </si>
  <si>
    <t>Escape from Tarkov</t>
  </si>
  <si>
    <t>Creat Studio</t>
  </si>
  <si>
    <t>Консоль</t>
  </si>
  <si>
    <t>Labyrinth Legends, Psych Yourself</t>
  </si>
  <si>
    <t>Бостон</t>
  </si>
  <si>
    <t>Dark-online</t>
  </si>
  <si>
    <t>Hellgard, Дневники Колдуньи, Цитадель</t>
  </si>
  <si>
    <t>Exteer</t>
  </si>
  <si>
    <t>Герой, Гонки на клавиатурах, Модный Дом</t>
  </si>
  <si>
    <t>Ink Stain Games</t>
  </si>
  <si>
    <t>12 is better than 6, Stonehard</t>
  </si>
  <si>
    <t>JoyCraft Games</t>
  </si>
  <si>
    <t>Hunger Cops, Nitro Nation</t>
  </si>
  <si>
    <t>Justforward</t>
  </si>
  <si>
    <t>Dreamlike Worlds</t>
  </si>
  <si>
    <t>Lazy Bear Games</t>
  </si>
  <si>
    <t>Punch Club</t>
  </si>
  <si>
    <t>Lesta studio (Wargaming)</t>
  </si>
  <si>
    <t>World of Warships, World of Warships Blitz</t>
  </si>
  <si>
    <t>Lostwood llc</t>
  </si>
  <si>
    <t>Leviathan</t>
  </si>
  <si>
    <t>Nevosoft</t>
  </si>
  <si>
    <t>Holy War, Голем, Эвокрафт</t>
  </si>
  <si>
    <t>Niceplay Games</t>
  </si>
  <si>
    <t>Мобильные, Браузерные</t>
  </si>
  <si>
    <t>Sushi Ride</t>
  </si>
  <si>
    <t>Nival</t>
  </si>
  <si>
    <t>Prime World, Prime World: Defenders, Блицкриг 3</t>
  </si>
  <si>
    <t>Москва, Лимассол</t>
  </si>
  <si>
    <t>Orc Work Games</t>
  </si>
  <si>
    <t>Evilibrium II</t>
  </si>
  <si>
    <t>Army of Heroes, Cake story, Narcos: Сartel War</t>
  </si>
  <si>
    <t>Тель-Авив</t>
  </si>
  <si>
    <t>Playkot</t>
  </si>
  <si>
    <t>Tropic Storm, Суперсити, Титаны</t>
  </si>
  <si>
    <t>Playvision</t>
  </si>
  <si>
    <t>Мобильные, Браузерные, Социальные</t>
  </si>
  <si>
    <t>Капиталист, Оплот империи, Тропикалла</t>
  </si>
  <si>
    <t>Pragmatix</t>
  </si>
  <si>
    <t>Onraid, Вормикс</t>
  </si>
  <si>
    <t>Social Quantum</t>
  </si>
  <si>
    <t>Dragons World, Ice Age World, Megapolis</t>
  </si>
  <si>
    <t>Новосибирск,
Москва, Иваново</t>
  </si>
  <si>
    <t>Sperasoft</t>
  </si>
  <si>
    <t>Assassin's Creed: Origins, Mass Effect: Andromeda</t>
  </si>
  <si>
    <t>Волгоград</t>
  </si>
  <si>
    <t>Tigrido</t>
  </si>
  <si>
    <t>Dictator Outbreak, Puzzle Gems</t>
  </si>
  <si>
    <t>TVX Games</t>
  </si>
  <si>
    <t>Marsenary, Земля сокровищ</t>
  </si>
  <si>
    <t>Индия, Ченнаи</t>
  </si>
  <si>
    <t>Mushroom Wars 2</t>
  </si>
  <si>
    <t>Кингстон-апон-Темс</t>
  </si>
  <si>
    <t>Барнаул</t>
  </si>
  <si>
    <t>Dagestan Technology</t>
  </si>
  <si>
    <t>Bloodbath Kavkaz, Midsummer Night</t>
  </si>
  <si>
    <t>Iriy Soft</t>
  </si>
  <si>
    <t>Battalion Commander, Cursed Treasure 2</t>
  </si>
  <si>
    <t>Вологда</t>
  </si>
  <si>
    <t>Playrix</t>
  </si>
  <si>
    <t>Gardenscapes, Hishdom, Homescapes</t>
  </si>
  <si>
    <t>Москва, Иваново,
Санкт-Петербург</t>
  </si>
  <si>
    <t>Kefir</t>
  </si>
  <si>
    <t>Last Day on Earth, Metro 2033, Тюряга</t>
  </si>
  <si>
    <t>Bad Pixel</t>
  </si>
  <si>
    <t>UFO-online</t>
  </si>
  <si>
    <t>Datcroft Games</t>
  </si>
  <si>
    <t>Fragoria, Get The Gun,Bravo Birds</t>
  </si>
  <si>
    <t>Dynamic Pixels</t>
  </si>
  <si>
    <t>ПК, Консоль, Мобильные</t>
  </si>
  <si>
    <t>Hello Neighbor​</t>
  </si>
  <si>
    <t>Екатеринбург</t>
  </si>
  <si>
    <t>Cybertime Games</t>
  </si>
  <si>
    <t>sZone Online</t>
  </si>
  <si>
    <t>BlazeRush, Crossout, Star Conflict Heroes</t>
  </si>
  <si>
    <t>Иваново</t>
  </si>
  <si>
    <t>FX Games</t>
  </si>
  <si>
    <t>Galaxy Control, Next title</t>
  </si>
  <si>
    <t>Playme8</t>
  </si>
  <si>
    <t>Шерлок: Загадочный Альбион</t>
  </si>
  <si>
    <t>Йошкар-Ола</t>
  </si>
  <si>
    <t>ПК,Мобильные</t>
  </si>
  <si>
    <t>Chimeras, Christmas Stories: The Gift of the Magi, Surface</t>
  </si>
  <si>
    <t>Казань, Пенза, Самара, Чебоксары</t>
  </si>
  <si>
    <t>Казань</t>
  </si>
  <si>
    <t>ПК,Мобильные,
Браузерные,Социальные,Консоль,VR</t>
  </si>
  <si>
    <t>Aliens In The Yard VR, MyMine Online, Tap Arena Online</t>
  </si>
  <si>
    <t>Калининград</t>
  </si>
  <si>
    <t>Aigrind LLC</t>
  </si>
  <si>
    <t>Warspear</t>
  </si>
  <si>
    <t>Colibri games</t>
  </si>
  <si>
    <t>The tiny bang story</t>
  </si>
  <si>
    <t>Daily Magic Productions</t>
  </si>
  <si>
    <t>Royal Legacy, Sender Unknown: The Woods</t>
  </si>
  <si>
    <t>Niffelheim</t>
  </si>
  <si>
    <t>HeroCraft</t>
  </si>
  <si>
    <t>Tempest, Warhammer 40.000: Space Wolf, Корсары: Гроза Морей</t>
  </si>
  <si>
    <t>Intenium Studio</t>
  </si>
  <si>
    <t>The Rats</t>
  </si>
  <si>
    <t>Realore</t>
  </si>
  <si>
    <t>Divine Academy, Gingerbread Story</t>
  </si>
  <si>
    <t>Краснодар</t>
  </si>
  <si>
    <t>Ino-Co Plus</t>
  </si>
  <si>
    <t>Codex of Victory, Majesty 2, Кодекс Войны</t>
  </si>
  <si>
    <t>Красноярск</t>
  </si>
  <si>
    <t>mobStudio</t>
  </si>
  <si>
    <t>Parallel Worlds</t>
  </si>
  <si>
    <t>Миасс</t>
  </si>
  <si>
    <t>Extreme developers</t>
  </si>
  <si>
    <t>Tank Force, Metal Force, Grand Tanks</t>
  </si>
  <si>
    <t>Нижний Новгород</t>
  </si>
  <si>
    <t>Intersol</t>
  </si>
  <si>
    <t>Сandy Space</t>
  </si>
  <si>
    <t>JELLIES!, Kenshō</t>
  </si>
  <si>
    <t>Новосибирск</t>
  </si>
  <si>
    <t>Восход</t>
  </si>
  <si>
    <t>Alawar</t>
  </si>
  <si>
    <t>Goblin Defenders 2, Веселая ферма</t>
  </si>
  <si>
    <t>ApexPoint</t>
  </si>
  <si>
    <t>6 соток, Fairy Dale, Feudals</t>
  </si>
  <si>
    <t>Deus Craft</t>
  </si>
  <si>
    <t>Cooking Craze, Witches' Legacy</t>
  </si>
  <si>
    <t>Friday's Games</t>
  </si>
  <si>
    <t>Epic Forces, Gods&amp;Glory, Montezuma Blitz</t>
  </si>
  <si>
    <t>GameFirst</t>
  </si>
  <si>
    <t>The Ark of Craft: Dinosaurus</t>
  </si>
  <si>
    <t>Overmobile</t>
  </si>
  <si>
    <t>Небоскребы</t>
  </si>
  <si>
    <t>Мир Теней, Моя Ферма, Стальной Легион</t>
  </si>
  <si>
    <t>Stereo7 Games</t>
  </si>
  <si>
    <t>Steampunk 3D, Steampunk Syndicate</t>
  </si>
  <si>
    <t>Tabatoune</t>
  </si>
  <si>
    <t>Battle Ships, Mahjong Quest, Sushi Quest</t>
  </si>
  <si>
    <t>Орёл</t>
  </si>
  <si>
    <t>RedSpell</t>
  </si>
  <si>
    <t>Злая Сказка, Наноферма</t>
  </si>
  <si>
    <t>Пенза</t>
  </si>
  <si>
    <t>Bitdotgames</t>
  </si>
  <si>
    <t>Гильдия Героев, Магия камней</t>
  </si>
  <si>
    <t>Пермь</t>
  </si>
  <si>
    <t>AlternativaPlatform</t>
  </si>
  <si>
    <t>Tanki X, Танки Онлайн</t>
  </si>
  <si>
    <t>Artefact Games</t>
  </si>
  <si>
    <t>Duck Tales, Mob Runner, Sky Walkers</t>
  </si>
  <si>
    <t>Brainystudio</t>
  </si>
  <si>
    <t>TurnOn</t>
  </si>
  <si>
    <t>Blocky Cars, CUBE Z (Pixel Zombies)</t>
  </si>
  <si>
    <t>Haggard Games</t>
  </si>
  <si>
    <t>Alekhine's Gun, Death to Spies</t>
  </si>
  <si>
    <t>PixelGun 3D</t>
  </si>
  <si>
    <t>Rimware</t>
  </si>
  <si>
    <t>Origin Space</t>
  </si>
  <si>
    <t>Dictator, Dungeon Explorer II, Flat army</t>
  </si>
  <si>
    <t>Самара</t>
  </si>
  <si>
    <t>SkyRiver Studios</t>
  </si>
  <si>
    <t>Буря в стакане, Запределье, Механоиды</t>
  </si>
  <si>
    <t>Саранск</t>
  </si>
  <si>
    <t>Doodle Tanks, Hybrid Wars, World of Speed</t>
  </si>
  <si>
    <t>Сочи</t>
  </si>
  <si>
    <t>MUVGAMES</t>
  </si>
  <si>
    <t>Fearea</t>
  </si>
  <si>
    <t>Сургут</t>
  </si>
  <si>
    <t>DuCats Games</t>
  </si>
  <si>
    <t>Swordbreaker</t>
  </si>
  <si>
    <t>Тюмень</t>
  </si>
  <si>
    <t>Sigma Team</t>
  </si>
  <si>
    <t>Alien Hallway 2</t>
  </si>
  <si>
    <t>Челябинск</t>
  </si>
  <si>
    <t>Mermaid, Funny Farm</t>
  </si>
  <si>
    <t>Point cloud studio</t>
  </si>
  <si>
    <t>Voice of Steel</t>
  </si>
  <si>
    <t>Rockstone</t>
  </si>
  <si>
    <t>Бутылочка, Война Легенд, Игра богов</t>
  </si>
  <si>
    <t>Долина Сладостей, Сокровища Пиратов</t>
  </si>
  <si>
    <t>Sky Duel VR, The Lost Future, Zombie Hunt</t>
  </si>
  <si>
    <t>Якутск</t>
  </si>
  <si>
    <t>MyTona</t>
  </si>
  <si>
    <t>The Secret Society: Hidden Mystery</t>
  </si>
  <si>
    <t>Иваново, Владивосток</t>
  </si>
  <si>
    <t>Иностранные компании в России</t>
  </si>
  <si>
    <t>EA</t>
  </si>
  <si>
    <t>FIFA 18, Need for Speed: PAYBACK, Star Wars Battlefront 2</t>
  </si>
  <si>
    <t>Лион, Мадрид,
Стокгольм</t>
  </si>
  <si>
    <t>G5</t>
  </si>
  <si>
    <t>Hidden City: Загадка Теней, Письма из Прошлого: Тайна Хейзвича</t>
  </si>
  <si>
    <t>Калининград, Львов,
Харьков</t>
  </si>
  <si>
    <t>Gameloft</t>
  </si>
  <si>
    <t>Asphalt, N.O.V.A, Prince of Persia</t>
  </si>
  <si>
    <t>Киев, Минск, Париж</t>
  </si>
  <si>
    <t>Riot Games</t>
  </si>
  <si>
    <t>League of Legends</t>
  </si>
  <si>
    <t>Барселона, Берлин,
Дублин</t>
  </si>
  <si>
    <t>Ubisoft</t>
  </si>
  <si>
    <t>Assassin's Creed, Far Cry, Watch Dogs</t>
  </si>
  <si>
    <t>По всему миру</t>
  </si>
  <si>
    <t>WARGAMING MOBILE PUBLISHING LIMITED</t>
  </si>
  <si>
    <t>Gods and Glory: War for the Throne</t>
  </si>
  <si>
    <t>ZiMAD</t>
  </si>
  <si>
    <t>Dig Out!, Птички Шарики, Чудо Пазлы</t>
  </si>
  <si>
    <t>Казань, Калуга,
Санкт-Петербург</t>
  </si>
  <si>
    <t>Divinity: Original Sin, Divinity: Original Sin 2</t>
  </si>
  <si>
    <t>Гент, Дублин, Квебек</t>
  </si>
  <si>
    <t>Saber interactive</t>
  </si>
  <si>
    <t>Spintires: MudRunner, Quake Champions</t>
  </si>
  <si>
    <t>Нью-Джерси,
Киев, Мадрид</t>
  </si>
  <si>
    <t>Arkadium</t>
  </si>
  <si>
    <t>Backgammon Multiplayer, Crescent Solitaire, Mahjongg Dimensions Candy</t>
  </si>
  <si>
    <t>Нью-Йорк</t>
  </si>
  <si>
    <t>Plarium</t>
  </si>
  <si>
    <t>Vikings: War of Clans, Кодекс пирата, Спарта: Война империй</t>
  </si>
  <si>
    <t>Киев, Харьков, Львов</t>
  </si>
  <si>
    <t>СНГ</t>
  </si>
  <si>
    <t>Беларусь</t>
  </si>
  <si>
    <t>Ahros, Drunk or Dead, Time of Dragons</t>
  </si>
  <si>
    <t>Kingdom Chronicles, Ranch Rush, Turbo Fiesta</t>
  </si>
  <si>
    <t>Legends of Eisenwald</t>
  </si>
  <si>
    <t>The Island: Castaway, Золотые истории: Западная лихорадка, Письма из прошлого</t>
  </si>
  <si>
    <t>Могилёв</t>
  </si>
  <si>
    <t>Clockmaker, Cower Defence</t>
  </si>
  <si>
    <t>Eon Break</t>
  </si>
  <si>
    <t>Piratecraft, Wordycat</t>
  </si>
  <si>
    <t>Bowmasters, Despicable Bear, Hand of God</t>
  </si>
  <si>
    <t>Веселая ферма, Бизнес мечты. Кофейня</t>
  </si>
  <si>
    <t>Кипр</t>
  </si>
  <si>
    <t>Lords of Fallen, Sniper: Ghost Warrior</t>
  </si>
  <si>
    <t>ПК, Мобильные, Социальные</t>
  </si>
  <si>
    <t>Dino Battle, Mecha Titans, Real Steel</t>
  </si>
  <si>
    <t>Kingdom of Aurelia, Sea Legends. Phantasmal Light</t>
  </si>
  <si>
    <t>Knights Fight: Medieval Arena</t>
  </si>
  <si>
    <t>Грани Реальности, Игры разума</t>
  </si>
  <si>
    <t>Post Apocalyptic Mayhem, The Godfather: Empire</t>
  </si>
  <si>
    <t>Великобритания</t>
  </si>
  <si>
    <t>Зомби Ферма, Клондайк</t>
  </si>
  <si>
    <t>World of Tanks, WOT Blitz</t>
  </si>
  <si>
    <t>Никосия</t>
  </si>
  <si>
    <t>ПК, Мобильные, VR</t>
  </si>
  <si>
    <t>Deadlandz, Eon Break, Fright Fight</t>
  </si>
  <si>
    <t>Cursed Fates: The Headless Horseman, Lost Souls: Timeless Fables</t>
  </si>
  <si>
    <t>Иностранные компании в Беларуси</t>
  </si>
  <si>
    <t>GLU mobile</t>
  </si>
  <si>
    <t>Deer Hunter 2017, Kim Kardashian: Hollywood</t>
  </si>
  <si>
    <t>Торонто,
Сан-Франциско</t>
  </si>
  <si>
    <t>Pirate Kings, Poker Heat, WSOP</t>
  </si>
  <si>
    <t>Киев, Винница, Днепропетровск</t>
  </si>
  <si>
    <t>Украина</t>
  </si>
  <si>
    <t>Киев</t>
  </si>
  <si>
    <t>Metro 2033, Metro: Last Light, Metro Exodus</t>
  </si>
  <si>
    <t>Мальта</t>
  </si>
  <si>
    <t>Cases of Stolen Beauty, Three Musketeers Secrets: Constance</t>
  </si>
  <si>
    <t>Feed the Panda</t>
  </si>
  <si>
    <t>Demolition Master 3D, Farm it, Orient Express</t>
  </si>
  <si>
    <t>Консоль, Мобильные</t>
  </si>
  <si>
    <t>Dream Break, Killallzombies, Star Drone</t>
  </si>
  <si>
    <t>Amelie's Cafe, Dreampath, Subliminal Realms</t>
  </si>
  <si>
    <t>Донецк, Полтава</t>
  </si>
  <si>
    <t>Collapse, Football: Tactics &amp; Glory</t>
  </si>
  <si>
    <t>ПК, VR</t>
  </si>
  <si>
    <t>HUNT: Showdown, The Climb, Warface</t>
  </si>
  <si>
    <t>Франкфурт-на-Майне</t>
  </si>
  <si>
    <t>Allods online, League of Legends, Star Wars The Old Republic</t>
  </si>
  <si>
    <t>My Kingdom’s Fall, SpaceJunk Rumble</t>
  </si>
  <si>
    <t>Эстония</t>
  </si>
  <si>
    <t>Monster lab, Prohibition, Robinson, Totem Island</t>
  </si>
  <si>
    <t>Cradle</t>
  </si>
  <si>
    <t>Magrunner, Sherlock Holmes, The Sinking City</t>
  </si>
  <si>
    <t>Big Barn World, Dragons World, Hawk</t>
  </si>
  <si>
    <t>S.T.A.L.K.E.R., Казаки</t>
  </si>
  <si>
    <t>Bingo Bash, GSN Grand Casino, World Winner</t>
  </si>
  <si>
    <t>Бостон, Лондон, Чикаго</t>
  </si>
  <si>
    <t>Megapolis, Shadow Fight 2, Vector</t>
  </si>
  <si>
    <t>Кривой Рог, Одесса, Харьков</t>
  </si>
  <si>
    <t>AZZL, Rebus</t>
  </si>
  <si>
    <t>Kubiko</t>
  </si>
  <si>
    <t>CallSign, Courage, Football Tycoon</t>
  </si>
  <si>
    <t>Infinity Slots, Scatter Slots, Slots Era</t>
  </si>
  <si>
    <t>Днепр, Львов, Харьков</t>
  </si>
  <si>
    <t>World of Warplanes</t>
  </si>
  <si>
    <t>Bubble Blitz, CharmKing, Hotshot</t>
  </si>
  <si>
    <t>Житомир, Лос-Анджелес</t>
  </si>
  <si>
    <t>Adelantado, Divine Academy, Royal Adventure</t>
  </si>
  <si>
    <t>Cossacks 3, Prime World: Defenders, Space Rogue</t>
  </si>
  <si>
    <t>Мобильные, Социальные, Консоль</t>
  </si>
  <si>
    <t>Creatures Seekers: Prehistoric Era, Spirit Run, Zombie Run</t>
  </si>
  <si>
    <t>Age of Phoenix: Wind of war</t>
  </si>
  <si>
    <t>Bejazzled, Dino Rocks, Forgotten Places: Regained Castle</t>
  </si>
  <si>
    <t>Fear The Wolves, Survarium</t>
  </si>
  <si>
    <t>Fruity Fun, Magic Masks, Space Rumble</t>
  </si>
  <si>
    <t>Днепр</t>
  </si>
  <si>
    <t>Big Farm, Crime City Detective, Искатели мифов.Наследие вулкана</t>
  </si>
  <si>
    <t>Brothers: A Tale of Two Sons, Great War Mechs, Renoir</t>
  </si>
  <si>
    <t>Житомир</t>
  </si>
  <si>
    <t>ПК, Мобильные, Браузерные, Социальные, VR</t>
  </si>
  <si>
    <t>Catacomb Hero, Cyoub, Stickman Trials</t>
  </si>
  <si>
    <t>Винница, Киев</t>
  </si>
  <si>
    <t>Львов</t>
  </si>
  <si>
    <t>Farm Char, Pearl Paradise, Sweet Candies</t>
  </si>
  <si>
    <t>Clash Of Craft, Elements: Epic Heros, King of the Mountain</t>
  </si>
  <si>
    <t>Луганск</t>
  </si>
  <si>
    <t>AstroMenace</t>
  </si>
  <si>
    <t>Одесса</t>
  </si>
  <si>
    <t>Cooking Fever, Happy Cafe, Sniper Arena</t>
  </si>
  <si>
    <t>Литва, Польша</t>
  </si>
  <si>
    <t>ПК, Мобильные, Социальные, Консоль</t>
  </si>
  <si>
    <t>Punished Talents: Stolen Awards, The Keepers: Lost Progeny</t>
  </si>
  <si>
    <t>Талса</t>
  </si>
  <si>
    <t>Ровно</t>
  </si>
  <si>
    <t>Farmington Tales, Runefall, The Hunt for Red Panda</t>
  </si>
  <si>
    <t>Северодонецк</t>
  </si>
  <si>
    <t>Soldiers: Arena, В тылу врага, Новый союз</t>
  </si>
  <si>
    <t>Харьков</t>
  </si>
  <si>
    <t>Winx Club, Лунтик, Маша и Медведь</t>
  </si>
  <si>
    <t>Азербайджан</t>
  </si>
  <si>
    <t>Баку</t>
  </si>
  <si>
    <t>Sonuncu Dalan</t>
  </si>
  <si>
    <t>Армения</t>
  </si>
  <si>
    <t>Арарат</t>
  </si>
  <si>
    <t>Run Fish Run, Smash Anarchy, The ArrowMan</t>
  </si>
  <si>
    <t>Ереван</t>
  </si>
  <si>
    <t>Panda Jam, Smashies, Versus Run</t>
  </si>
  <si>
    <t>Shadowmatic</t>
  </si>
  <si>
    <t>Казахстан</t>
  </si>
  <si>
    <t>Караганда</t>
  </si>
  <si>
    <t>Will To Live</t>
  </si>
  <si>
    <t>Кыргызстан</t>
  </si>
  <si>
    <t>Бишкек</t>
  </si>
  <si>
    <t>World of One</t>
  </si>
  <si>
    <t>Молдавия</t>
  </si>
  <si>
    <t>Кишинёв</t>
  </si>
  <si>
    <t>Delta Quadrant: Horizons</t>
  </si>
  <si>
    <t>Узбекистан</t>
  </si>
  <si>
    <t>Такшент</t>
  </si>
  <si>
    <t>Edge of Destruction</t>
  </si>
  <si>
    <t>Bubbles 2, Bubble Trouble</t>
  </si>
  <si>
    <t>Tesla Games</t>
  </si>
  <si>
    <t>Разработчик/Издатель</t>
  </si>
  <si>
    <t>Mechanicus logic puzzle game for IQ, Dungeon Kings, SkyRing</t>
  </si>
  <si>
    <t>Краматорск</t>
  </si>
  <si>
    <t>SPDstudio</t>
  </si>
  <si>
    <t>Headbang; BSoD; Cursed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</si>
</sst>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FF"/>
      <name val="Arial"/>
    </font>
    <font>
      <b/>
      <sz val="10"/>
      <color rgb="FF333333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theme="10"/>
      <name val="Arial"/>
    </font>
    <font>
      <sz val="9"/>
      <color rgb="FF333333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A4C2F4"/>
        <bgColor rgb="FFA4C2F4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D3D1D2"/>
      </left>
      <right style="medium">
        <color rgb="FFD3D1D2"/>
      </right>
      <top style="medium">
        <color rgb="FFD3D1D2"/>
      </top>
      <bottom style="medium">
        <color rgb="FFD3D1D2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6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20" fillId="5" borderId="0" xfId="0" applyFont="1" applyFill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6" fillId="4" borderId="4" xfId="0" applyFont="1" applyFill="1" applyBorder="1"/>
    <xf numFmtId="0" fontId="26" fillId="4" borderId="4" xfId="0" applyFont="1" applyFill="1" applyBorder="1" applyAlignment="1"/>
    <xf numFmtId="0" fontId="17" fillId="0" borderId="0" xfId="0" applyFont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4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28" fillId="8" borderId="10" xfId="1" applyFill="1" applyBorder="1" applyAlignment="1">
      <alignment vertical="center" wrapText="1"/>
    </xf>
    <xf numFmtId="0" fontId="29" fillId="8" borderId="10" xfId="0" applyFont="1" applyFill="1" applyBorder="1" applyAlignment="1">
      <alignment vertical="center" wrapText="1"/>
    </xf>
    <xf numFmtId="0" fontId="28" fillId="9" borderId="10" xfId="1" applyFill="1" applyBorder="1" applyAlignment="1">
      <alignment vertical="center" wrapText="1"/>
    </xf>
    <xf numFmtId="0" fontId="29" fillId="9" borderId="10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ixonic.com/ru/careers" TargetMode="External"/><Relationship Id="rId299" Type="http://schemas.openxmlformats.org/officeDocument/2006/relationships/hyperlink" Target="https://www.riotgames.com/" TargetMode="External"/><Relationship Id="rId21" Type="http://schemas.openxmlformats.org/officeDocument/2006/relationships/hyperlink" Target="http://lifeisfeudal.com/mmo" TargetMode="External"/><Relationship Id="rId63" Type="http://schemas.openxmlformats.org/officeDocument/2006/relationships/hyperlink" Target="http://game-garden.ru/about/careers" TargetMode="External"/><Relationship Id="rId159" Type="http://schemas.openxmlformats.org/officeDocument/2006/relationships/hyperlink" Target="http://www.akashagames.com/" TargetMode="External"/><Relationship Id="rId170" Type="http://schemas.openxmlformats.org/officeDocument/2006/relationships/hyperlink" Target="http://dark-online.ru/" TargetMode="External"/><Relationship Id="rId226" Type="http://schemas.openxmlformats.org/officeDocument/2006/relationships/hyperlink" Target="http://fxgamesmedia.com/" TargetMode="External"/><Relationship Id="rId268" Type="http://schemas.openxmlformats.org/officeDocument/2006/relationships/hyperlink" Target="http://bitdotgames.com/ru/vacancy" TargetMode="External"/><Relationship Id="rId32" Type="http://schemas.openxmlformats.org/officeDocument/2006/relationships/hyperlink" Target="http://crazypanda.ru/" TargetMode="External"/><Relationship Id="rId74" Type="http://schemas.openxmlformats.org/officeDocument/2006/relationships/hyperlink" Target="https://gradeup-games.com/ru/" TargetMode="External"/><Relationship Id="rId128" Type="http://schemas.openxmlformats.org/officeDocument/2006/relationships/hyperlink" Target="http://snowbirdgames.com/blog/" TargetMode="External"/><Relationship Id="rId5" Type="http://schemas.openxmlformats.org/officeDocument/2006/relationships/hyperlink" Target="http://2reallife.com/" TargetMode="External"/><Relationship Id="rId181" Type="http://schemas.openxmlformats.org/officeDocument/2006/relationships/hyperlink" Target="http://lazybeargames.com/job/" TargetMode="External"/><Relationship Id="rId237" Type="http://schemas.openxmlformats.org/officeDocument/2006/relationships/hyperlink" Target="https://www.intenium.de/en/index.html" TargetMode="External"/><Relationship Id="rId279" Type="http://schemas.openxmlformats.org/officeDocument/2006/relationships/hyperlink" Target="http://www.skyriver.ru/" TargetMode="External"/><Relationship Id="rId43" Type="http://schemas.openxmlformats.org/officeDocument/2006/relationships/hyperlink" Target="https://www.digitalcombatsimulator.com/ru/" TargetMode="External"/><Relationship Id="rId139" Type="http://schemas.openxmlformats.org/officeDocument/2006/relationships/hyperlink" Target="http://www.vim.digital/" TargetMode="External"/><Relationship Id="rId290" Type="http://schemas.openxmlformats.org/officeDocument/2006/relationships/hyperlink" Target="https://rockstonedev.com/career/" TargetMode="External"/><Relationship Id="rId304" Type="http://schemas.openxmlformats.org/officeDocument/2006/relationships/hyperlink" Target="http://wargaming.com/ru/careers/" TargetMode="External"/><Relationship Id="rId85" Type="http://schemas.openxmlformats.org/officeDocument/2006/relationships/hyperlink" Target="http://inga.mba/" TargetMode="External"/><Relationship Id="rId150" Type="http://schemas.openxmlformats.org/officeDocument/2006/relationships/hyperlink" Target="http://www.buka.ru/" TargetMode="External"/><Relationship Id="rId192" Type="http://schemas.openxmlformats.org/officeDocument/2006/relationships/hyperlink" Target="http://orcwork.com/" TargetMode="External"/><Relationship Id="rId206" Type="http://schemas.openxmlformats.org/officeDocument/2006/relationships/hyperlink" Target="http://tvxgames.com/" TargetMode="External"/><Relationship Id="rId248" Type="http://schemas.openxmlformats.org/officeDocument/2006/relationships/hyperlink" Target="http://intersol.pro/careers/" TargetMode="External"/><Relationship Id="rId12" Type="http://schemas.openxmlformats.org/officeDocument/2006/relationships/hyperlink" Target="http://appsministry.com/" TargetMode="External"/><Relationship Id="rId108" Type="http://schemas.openxmlformats.org/officeDocument/2006/relationships/hyperlink" Target="https://studionx.ru/" TargetMode="External"/><Relationship Id="rId315" Type="http://schemas.openxmlformats.org/officeDocument/2006/relationships/hyperlink" Target="http://teslagames.net/" TargetMode="External"/><Relationship Id="rId54" Type="http://schemas.openxmlformats.org/officeDocument/2006/relationships/hyperlink" Target="http://foranj.ru/" TargetMode="External"/><Relationship Id="rId96" Type="http://schemas.openxmlformats.org/officeDocument/2006/relationships/hyperlink" Target="http://magisterion.com/" TargetMode="External"/><Relationship Id="rId161" Type="http://schemas.openxmlformats.org/officeDocument/2006/relationships/hyperlink" Target="https://amt-games.com/" TargetMode="External"/><Relationship Id="rId217" Type="http://schemas.openxmlformats.org/officeDocument/2006/relationships/hyperlink" Target="http://www.ufo-game.ru/" TargetMode="External"/><Relationship Id="rId259" Type="http://schemas.openxmlformats.org/officeDocument/2006/relationships/hyperlink" Target="http://overmobile.ru/" TargetMode="External"/><Relationship Id="rId23" Type="http://schemas.openxmlformats.org/officeDocument/2006/relationships/hyperlink" Target="http://bobaka.ru/contacts/" TargetMode="External"/><Relationship Id="rId119" Type="http://schemas.openxmlformats.org/officeDocument/2006/relationships/hyperlink" Target="https://playflock.com/jobs" TargetMode="External"/><Relationship Id="rId270" Type="http://schemas.openxmlformats.org/officeDocument/2006/relationships/hyperlink" Target="https://alternativaplatform.com/ru/" TargetMode="External"/><Relationship Id="rId65" Type="http://schemas.openxmlformats.org/officeDocument/2006/relationships/hyperlink" Target="http://www.game-insight.com/ru/jobs" TargetMode="External"/><Relationship Id="rId130" Type="http://schemas.openxmlformats.org/officeDocument/2006/relationships/hyperlink" Target="https://starislandgames.ru/" TargetMode="External"/><Relationship Id="rId172" Type="http://schemas.openxmlformats.org/officeDocument/2006/relationships/hyperlink" Target="http://exteer.ru/" TargetMode="External"/><Relationship Id="rId228" Type="http://schemas.openxmlformats.org/officeDocument/2006/relationships/hyperlink" Target="http://playme8.ru/vacancy/" TargetMode="External"/><Relationship Id="rId13" Type="http://schemas.openxmlformats.org/officeDocument/2006/relationships/hyperlink" Target="http://appsministry.com/contacts" TargetMode="External"/><Relationship Id="rId109" Type="http://schemas.openxmlformats.org/officeDocument/2006/relationships/hyperlink" Target="https://studionx.ru/" TargetMode="External"/><Relationship Id="rId260" Type="http://schemas.openxmlformats.org/officeDocument/2006/relationships/hyperlink" Target="http://overmobile.ru/" TargetMode="External"/><Relationship Id="rId281" Type="http://schemas.openxmlformats.org/officeDocument/2006/relationships/hyperlink" Target="https://fearea.ru/" TargetMode="External"/><Relationship Id="rId316" Type="http://schemas.openxmlformats.org/officeDocument/2006/relationships/hyperlink" Target="http://teslagames.net/" TargetMode="External"/><Relationship Id="rId34" Type="http://schemas.openxmlformats.org/officeDocument/2006/relationships/hyperlink" Target="https://www.creagames.com/" TargetMode="External"/><Relationship Id="rId55" Type="http://schemas.openxmlformats.org/officeDocument/2006/relationships/hyperlink" Target="http://foranj.ru/" TargetMode="External"/><Relationship Id="rId76" Type="http://schemas.openxmlformats.org/officeDocument/2006/relationships/hyperlink" Target="http://groovymilk.com/" TargetMode="External"/><Relationship Id="rId97" Type="http://schemas.openxmlformats.org/officeDocument/2006/relationships/hyperlink" Target="http://magisterion.com/" TargetMode="External"/><Relationship Id="rId120" Type="http://schemas.openxmlformats.org/officeDocument/2006/relationships/hyperlink" Target="http://www.rikor.com/content.php?id=4" TargetMode="External"/><Relationship Id="rId141" Type="http://schemas.openxmlformats.org/officeDocument/2006/relationships/hyperlink" Target="http://volgame.ru/&#1086;&#1073;&#1088;&#1072;&#1090;&#1085;&#1072;&#1103;-&#1089;&#1074;&#1103;&#1079;&#1100;/" TargetMode="External"/><Relationship Id="rId7" Type="http://schemas.openxmlformats.org/officeDocument/2006/relationships/hyperlink" Target="http://3dmode.ru/vakansii/" TargetMode="External"/><Relationship Id="rId162" Type="http://schemas.openxmlformats.org/officeDocument/2006/relationships/hyperlink" Target="http://armor5games.com/" TargetMode="External"/><Relationship Id="rId183" Type="http://schemas.openxmlformats.org/officeDocument/2006/relationships/hyperlink" Target="http://lesta.ru/ru/careers/" TargetMode="External"/><Relationship Id="rId218" Type="http://schemas.openxmlformats.org/officeDocument/2006/relationships/hyperlink" Target="http://datcroft.com/" TargetMode="External"/><Relationship Id="rId239" Type="http://schemas.openxmlformats.org/officeDocument/2006/relationships/hyperlink" Target="https://realore.com/" TargetMode="External"/><Relationship Id="rId250" Type="http://schemas.openxmlformats.org/officeDocument/2006/relationships/hyperlink" Target="http://company.alawar.ru/career" TargetMode="External"/><Relationship Id="rId271" Type="http://schemas.openxmlformats.org/officeDocument/2006/relationships/hyperlink" Target="http://artefactgames.com/" TargetMode="External"/><Relationship Id="rId292" Type="http://schemas.openxmlformats.org/officeDocument/2006/relationships/hyperlink" Target="https://www.mytona.ru/career.html" TargetMode="External"/><Relationship Id="rId306" Type="http://schemas.openxmlformats.org/officeDocument/2006/relationships/hyperlink" Target="https://zimad.com/ru/careers/" TargetMode="External"/><Relationship Id="rId24" Type="http://schemas.openxmlformats.org/officeDocument/2006/relationships/hyperlink" Target="http://www.carx-tech.com/" TargetMode="External"/><Relationship Id="rId45" Type="http://schemas.openxmlformats.org/officeDocument/2006/relationships/hyperlink" Target="http://elvista.net/" TargetMode="External"/><Relationship Id="rId66" Type="http://schemas.openxmlformats.org/officeDocument/2006/relationships/hyperlink" Target="http://gameshock.ru/" TargetMode="External"/><Relationship Id="rId87" Type="http://schemas.openxmlformats.org/officeDocument/2006/relationships/hyperlink" Target="https://inn.ru/contacts" TargetMode="External"/><Relationship Id="rId110" Type="http://schemas.openxmlformats.org/officeDocument/2006/relationships/hyperlink" Target="http://www.overgamez.com/ru/" TargetMode="External"/><Relationship Id="rId131" Type="http://schemas.openxmlformats.org/officeDocument/2006/relationships/hyperlink" Target="https://starislandgames.ru/contact.html" TargetMode="External"/><Relationship Id="rId152" Type="http://schemas.openxmlformats.org/officeDocument/2006/relationships/hyperlink" Target="http://i-mult.tlum.ru/" TargetMode="External"/><Relationship Id="rId173" Type="http://schemas.openxmlformats.org/officeDocument/2006/relationships/hyperlink" Target="http://exteer.ru/job/" TargetMode="External"/><Relationship Id="rId194" Type="http://schemas.openxmlformats.org/officeDocument/2006/relationships/hyperlink" Target="https://playkot.com/" TargetMode="External"/><Relationship Id="rId208" Type="http://schemas.openxmlformats.org/officeDocument/2006/relationships/hyperlink" Target="http://www.dagestantechnology.ru/" TargetMode="External"/><Relationship Id="rId229" Type="http://schemas.openxmlformats.org/officeDocument/2006/relationships/hyperlink" Target="https://warspear-online.com/ru/" TargetMode="External"/><Relationship Id="rId240" Type="http://schemas.openxmlformats.org/officeDocument/2006/relationships/hyperlink" Target="https://realore.com/" TargetMode="External"/><Relationship Id="rId261" Type="http://schemas.openxmlformats.org/officeDocument/2006/relationships/hyperlink" Target="http://stereo7.com/" TargetMode="External"/><Relationship Id="rId14" Type="http://schemas.openxmlformats.org/officeDocument/2006/relationships/hyperlink" Target="http://www.avadagames.net/" TargetMode="External"/><Relationship Id="rId35" Type="http://schemas.openxmlformats.org/officeDocument/2006/relationships/hyperlink" Target="https://www.creagames.com/" TargetMode="External"/><Relationship Id="rId56" Type="http://schemas.openxmlformats.org/officeDocument/2006/relationships/hyperlink" Target="http://friendlyorange.ru/" TargetMode="External"/><Relationship Id="rId77" Type="http://schemas.openxmlformats.org/officeDocument/2006/relationships/hyperlink" Target="http://groovymilk.com/" TargetMode="External"/><Relationship Id="rId100" Type="http://schemas.openxmlformats.org/officeDocument/2006/relationships/hyperlink" Target="http://hattorigame.com/ru/" TargetMode="External"/><Relationship Id="rId282" Type="http://schemas.openxmlformats.org/officeDocument/2006/relationships/hyperlink" Target="https://fearea.ru/" TargetMode="External"/><Relationship Id="rId317" Type="http://schemas.openxmlformats.org/officeDocument/2006/relationships/hyperlink" Target="http://spdstudio.ru/" TargetMode="External"/><Relationship Id="rId8" Type="http://schemas.openxmlformats.org/officeDocument/2006/relationships/hyperlink" Target="http://ru.akella.com/" TargetMode="External"/><Relationship Id="rId98" Type="http://schemas.openxmlformats.org/officeDocument/2006/relationships/hyperlink" Target="https://corp.mail.ru/ru/" TargetMode="External"/><Relationship Id="rId121" Type="http://schemas.openxmlformats.org/officeDocument/2006/relationships/hyperlink" Target="http://www.rikor.com/content.php?id=4" TargetMode="External"/><Relationship Id="rId142" Type="http://schemas.openxmlformats.org/officeDocument/2006/relationships/hyperlink" Target="http://corpwebgames.com/" TargetMode="External"/><Relationship Id="rId163" Type="http://schemas.openxmlformats.org/officeDocument/2006/relationships/hyperlink" Target="http://armor5games.com/en/careers/" TargetMode="External"/><Relationship Id="rId184" Type="http://schemas.openxmlformats.org/officeDocument/2006/relationships/hyperlink" Target="http://leviathan.club/" TargetMode="External"/><Relationship Id="rId219" Type="http://schemas.openxmlformats.org/officeDocument/2006/relationships/hyperlink" Target="http://datcroft.com/" TargetMode="External"/><Relationship Id="rId230" Type="http://schemas.openxmlformats.org/officeDocument/2006/relationships/hyperlink" Target="https://warspear-online.com/ru/" TargetMode="External"/><Relationship Id="rId251" Type="http://schemas.openxmlformats.org/officeDocument/2006/relationships/hyperlink" Target="http://apexpoint.com/" TargetMode="External"/><Relationship Id="rId25" Type="http://schemas.openxmlformats.org/officeDocument/2006/relationships/hyperlink" Target="http://www.carx-tech.com/contacts-car-physics-engine-eng" TargetMode="External"/><Relationship Id="rId46" Type="http://schemas.openxmlformats.org/officeDocument/2006/relationships/hyperlink" Target="http://elvista.net/contact/" TargetMode="External"/><Relationship Id="rId67" Type="http://schemas.openxmlformats.org/officeDocument/2006/relationships/hyperlink" Target="http://gameshock.ru/" TargetMode="External"/><Relationship Id="rId272" Type="http://schemas.openxmlformats.org/officeDocument/2006/relationships/hyperlink" Target="http://artefactgames.com/about/" TargetMode="External"/><Relationship Id="rId293" Type="http://schemas.openxmlformats.org/officeDocument/2006/relationships/hyperlink" Target="https://www.ea.com/ru-ru" TargetMode="External"/><Relationship Id="rId307" Type="http://schemas.openxmlformats.org/officeDocument/2006/relationships/hyperlink" Target="http://larian.com/jobs/" TargetMode="External"/><Relationship Id="rId88" Type="http://schemas.openxmlformats.org/officeDocument/2006/relationships/hyperlink" Target="http://warholdthegame.com/ru/" TargetMode="External"/><Relationship Id="rId111" Type="http://schemas.openxmlformats.org/officeDocument/2006/relationships/hyperlink" Target="http://www.overgamez.com/ru/" TargetMode="External"/><Relationship Id="rId132" Type="http://schemas.openxmlformats.org/officeDocument/2006/relationships/hyperlink" Target="http://www.syncopate.ru/" TargetMode="External"/><Relationship Id="rId153" Type="http://schemas.openxmlformats.org/officeDocument/2006/relationships/hyperlink" Target="http://i-mult.tlum.ru/contacts/" TargetMode="External"/><Relationship Id="rId174" Type="http://schemas.openxmlformats.org/officeDocument/2006/relationships/hyperlink" Target="http://www.inkstainsgames.net/" TargetMode="External"/><Relationship Id="rId195" Type="http://schemas.openxmlformats.org/officeDocument/2006/relationships/hyperlink" Target="https://playkot.com/jobs" TargetMode="External"/><Relationship Id="rId209" Type="http://schemas.openxmlformats.org/officeDocument/2006/relationships/hyperlink" Target="http://www.dagestantechnology.ru/" TargetMode="External"/><Relationship Id="rId220" Type="http://schemas.openxmlformats.org/officeDocument/2006/relationships/hyperlink" Target="https://www.dynamicpixels.com/home" TargetMode="External"/><Relationship Id="rId241" Type="http://schemas.openxmlformats.org/officeDocument/2006/relationships/hyperlink" Target="https://ino-co.com/" TargetMode="External"/><Relationship Id="rId15" Type="http://schemas.openxmlformats.org/officeDocument/2006/relationships/hyperlink" Target="http://www.avadagames.net/contact" TargetMode="External"/><Relationship Id="rId36" Type="http://schemas.openxmlformats.org/officeDocument/2006/relationships/hyperlink" Target="http://www.cyberiada.com/" TargetMode="External"/><Relationship Id="rId57" Type="http://schemas.openxmlformats.org/officeDocument/2006/relationships/hyperlink" Target="http://friendlyorange.ru/contacts/" TargetMode="External"/><Relationship Id="rId262" Type="http://schemas.openxmlformats.org/officeDocument/2006/relationships/hyperlink" Target="http://stereo7.com/" TargetMode="External"/><Relationship Id="rId283" Type="http://schemas.openxmlformats.org/officeDocument/2006/relationships/hyperlink" Target="http://ducats-games.com/swordbreaker-the-game/" TargetMode="External"/><Relationship Id="rId318" Type="http://schemas.openxmlformats.org/officeDocument/2006/relationships/hyperlink" Target="http://spdstudio.ru/" TargetMode="External"/><Relationship Id="rId78" Type="http://schemas.openxmlformats.org/officeDocument/2006/relationships/hyperlink" Target="http://holywarp.com/" TargetMode="External"/><Relationship Id="rId99" Type="http://schemas.openxmlformats.org/officeDocument/2006/relationships/hyperlink" Target="https://corp.mail.ru/ru/jobs/vacancy/" TargetMode="External"/><Relationship Id="rId101" Type="http://schemas.openxmlformats.org/officeDocument/2006/relationships/hyperlink" Target="http://hattorigame.com/ru/" TargetMode="External"/><Relationship Id="rId122" Type="http://schemas.openxmlformats.org/officeDocument/2006/relationships/hyperlink" Target="https://rocketjump.ru/" TargetMode="External"/><Relationship Id="rId143" Type="http://schemas.openxmlformats.org/officeDocument/2006/relationships/hyperlink" Target="http://corpwebgames.com/vacancies/" TargetMode="External"/><Relationship Id="rId164" Type="http://schemas.openxmlformats.org/officeDocument/2006/relationships/hyperlink" Target="http://a-steroids.com/" TargetMode="External"/><Relationship Id="rId185" Type="http://schemas.openxmlformats.org/officeDocument/2006/relationships/hyperlink" Target="http://leviathan.club/" TargetMode="External"/><Relationship Id="rId9" Type="http://schemas.openxmlformats.org/officeDocument/2006/relationships/hyperlink" Target="http://ru.akella.com/Page.aspx?id=vacancy" TargetMode="External"/><Relationship Id="rId210" Type="http://schemas.openxmlformats.org/officeDocument/2006/relationships/hyperlink" Target="http://iriysoft.com/" TargetMode="External"/><Relationship Id="rId26" Type="http://schemas.openxmlformats.org/officeDocument/2006/relationships/hyperlink" Target="http://www.catswhoplay.com/" TargetMode="External"/><Relationship Id="rId231" Type="http://schemas.openxmlformats.org/officeDocument/2006/relationships/hyperlink" Target="http://www.colibrigames.com/" TargetMode="External"/><Relationship Id="rId252" Type="http://schemas.openxmlformats.org/officeDocument/2006/relationships/hyperlink" Target="http://apexpoint.com/" TargetMode="External"/><Relationship Id="rId273" Type="http://schemas.openxmlformats.org/officeDocument/2006/relationships/hyperlink" Target="http://brainystudio.ru/" TargetMode="External"/><Relationship Id="rId294" Type="http://schemas.openxmlformats.org/officeDocument/2006/relationships/hyperlink" Target="https://www.ea.com/ru-ru/careers/careers-overview" TargetMode="External"/><Relationship Id="rId308" Type="http://schemas.openxmlformats.org/officeDocument/2006/relationships/hyperlink" Target="http://saber3d.com/" TargetMode="External"/><Relationship Id="rId47" Type="http://schemas.openxmlformats.org/officeDocument/2006/relationships/hyperlink" Target="https://www.emallstudio.com/" TargetMode="External"/><Relationship Id="rId68" Type="http://schemas.openxmlformats.org/officeDocument/2006/relationships/hyperlink" Target="https://www.gaminid.com/" TargetMode="External"/><Relationship Id="rId89" Type="http://schemas.openxmlformats.org/officeDocument/2006/relationships/hyperlink" Target="http://warholdthegame.com/ru/" TargetMode="External"/><Relationship Id="rId112" Type="http://schemas.openxmlformats.org/officeDocument/2006/relationships/hyperlink" Target="https://owl-studio.net/ru" TargetMode="External"/><Relationship Id="rId133" Type="http://schemas.openxmlformats.org/officeDocument/2006/relationships/hyperlink" Target="http://www.syncopate.ru/" TargetMode="External"/><Relationship Id="rId154" Type="http://schemas.openxmlformats.org/officeDocument/2006/relationships/hyperlink" Target="http://nd.ru/" TargetMode="External"/><Relationship Id="rId175" Type="http://schemas.openxmlformats.org/officeDocument/2006/relationships/hyperlink" Target="http://www.inkstainsgames.net/" TargetMode="External"/><Relationship Id="rId196" Type="http://schemas.openxmlformats.org/officeDocument/2006/relationships/hyperlink" Target="http://playvisioncorp.com/" TargetMode="External"/><Relationship Id="rId200" Type="http://schemas.openxmlformats.org/officeDocument/2006/relationships/hyperlink" Target="https://www.socialquantum.ru/" TargetMode="External"/><Relationship Id="rId16" Type="http://schemas.openxmlformats.org/officeDocument/2006/relationships/hyperlink" Target="http://www.avaloid.com/" TargetMode="External"/><Relationship Id="rId221" Type="http://schemas.openxmlformats.org/officeDocument/2006/relationships/hyperlink" Target="https://www.dynamicpixels.com/kopiya-koncept-hudozhnik-ru" TargetMode="External"/><Relationship Id="rId242" Type="http://schemas.openxmlformats.org/officeDocument/2006/relationships/hyperlink" Target="https://ino-co.com/" TargetMode="External"/><Relationship Id="rId263" Type="http://schemas.openxmlformats.org/officeDocument/2006/relationships/hyperlink" Target="http://www.tabatoune.com/" TargetMode="External"/><Relationship Id="rId284" Type="http://schemas.openxmlformats.org/officeDocument/2006/relationships/hyperlink" Target="http://ducats-games.com/swordbreaker-the-game/" TargetMode="External"/><Relationship Id="rId319" Type="http://schemas.openxmlformats.org/officeDocument/2006/relationships/printerSettings" Target="../printerSettings/printerSettings1.bin"/><Relationship Id="rId37" Type="http://schemas.openxmlformats.org/officeDocument/2006/relationships/hyperlink" Target="http://www.cyberiada.com/" TargetMode="External"/><Relationship Id="rId58" Type="http://schemas.openxmlformats.org/officeDocument/2006/relationships/hyperlink" Target="http://www.gaijin.ru/ru" TargetMode="External"/><Relationship Id="rId79" Type="http://schemas.openxmlformats.org/officeDocument/2006/relationships/hyperlink" Target="http://holywarp.com/" TargetMode="External"/><Relationship Id="rId102" Type="http://schemas.openxmlformats.org/officeDocument/2006/relationships/hyperlink" Target="http://www.nekki.com/?" TargetMode="External"/><Relationship Id="rId123" Type="http://schemas.openxmlformats.org/officeDocument/2006/relationships/hyperlink" Target="https://rocketjump.ru/" TargetMode="External"/><Relationship Id="rId144" Type="http://schemas.openxmlformats.org/officeDocument/2006/relationships/hyperlink" Target="http://www.wysegames.com/ru/" TargetMode="External"/><Relationship Id="rId90" Type="http://schemas.openxmlformats.org/officeDocument/2006/relationships/hyperlink" Target="http://i-pnt.ru/" TargetMode="External"/><Relationship Id="rId165" Type="http://schemas.openxmlformats.org/officeDocument/2006/relationships/hyperlink" Target="http://a-steroids.com/contact-us/" TargetMode="External"/><Relationship Id="rId186" Type="http://schemas.openxmlformats.org/officeDocument/2006/relationships/hyperlink" Target="http://company.nevosoft.ru/" TargetMode="External"/><Relationship Id="rId211" Type="http://schemas.openxmlformats.org/officeDocument/2006/relationships/hyperlink" Target="http://iriysoft.com/" TargetMode="External"/><Relationship Id="rId232" Type="http://schemas.openxmlformats.org/officeDocument/2006/relationships/hyperlink" Target="http://www.colibrigames.com/" TargetMode="External"/><Relationship Id="rId253" Type="http://schemas.openxmlformats.org/officeDocument/2006/relationships/hyperlink" Target="https://www.deuscraft.com/" TargetMode="External"/><Relationship Id="rId274" Type="http://schemas.openxmlformats.org/officeDocument/2006/relationships/hyperlink" Target="http://brainystudio.ru/" TargetMode="External"/><Relationship Id="rId295" Type="http://schemas.openxmlformats.org/officeDocument/2006/relationships/hyperlink" Target="http://www.g5e.com/" TargetMode="External"/><Relationship Id="rId309" Type="http://schemas.openxmlformats.org/officeDocument/2006/relationships/hyperlink" Target="http://saber3d.com/jobs/" TargetMode="External"/><Relationship Id="rId27" Type="http://schemas.openxmlformats.org/officeDocument/2006/relationships/hyperlink" Target="http://www.catswhoplay.com/" TargetMode="External"/><Relationship Id="rId48" Type="http://schemas.openxmlformats.org/officeDocument/2006/relationships/hyperlink" Target="https://www.emallstudio.com/change-the-world" TargetMode="External"/><Relationship Id="rId69" Type="http://schemas.openxmlformats.org/officeDocument/2006/relationships/hyperlink" Target="https://www.gaminid.com/vacancy" TargetMode="External"/><Relationship Id="rId113" Type="http://schemas.openxmlformats.org/officeDocument/2006/relationships/hyperlink" Target="https://owl-studio.net/" TargetMode="External"/><Relationship Id="rId134" Type="http://schemas.openxmlformats.org/officeDocument/2006/relationships/hyperlink" Target="http://thematica.info/" TargetMode="External"/><Relationship Id="rId80" Type="http://schemas.openxmlformats.org/officeDocument/2006/relationships/hyperlink" Target="http://pathologic-game.com/" TargetMode="External"/><Relationship Id="rId155" Type="http://schemas.openxmlformats.org/officeDocument/2006/relationships/hyperlink" Target="http://nd.ru/company/vacancy/" TargetMode="External"/><Relationship Id="rId176" Type="http://schemas.openxmlformats.org/officeDocument/2006/relationships/hyperlink" Target="http://joycraft-games.com/" TargetMode="External"/><Relationship Id="rId197" Type="http://schemas.openxmlformats.org/officeDocument/2006/relationships/hyperlink" Target="http://playvisioncorp.com/" TargetMode="External"/><Relationship Id="rId201" Type="http://schemas.openxmlformats.org/officeDocument/2006/relationships/hyperlink" Target="https://job.socialquantum.ru/" TargetMode="External"/><Relationship Id="rId222" Type="http://schemas.openxmlformats.org/officeDocument/2006/relationships/hyperlink" Target="https://cybertime-games.ru/" TargetMode="External"/><Relationship Id="rId243" Type="http://schemas.openxmlformats.org/officeDocument/2006/relationships/hyperlink" Target="http://www.mobstudio.ru/" TargetMode="External"/><Relationship Id="rId264" Type="http://schemas.openxmlformats.org/officeDocument/2006/relationships/hyperlink" Target="http://www.tabatoune.com/" TargetMode="External"/><Relationship Id="rId285" Type="http://schemas.openxmlformats.org/officeDocument/2006/relationships/hyperlink" Target="http://www.sigma-team.ru/" TargetMode="External"/><Relationship Id="rId17" Type="http://schemas.openxmlformats.org/officeDocument/2006/relationships/hyperlink" Target="http://www.avaloid.com/" TargetMode="External"/><Relationship Id="rId38" Type="http://schemas.openxmlformats.org/officeDocument/2006/relationships/hyperlink" Target="http://www.dasuppa.com/" TargetMode="External"/><Relationship Id="rId59" Type="http://schemas.openxmlformats.org/officeDocument/2006/relationships/hyperlink" Target="http://www.gaijin.ru/ru/jobs/" TargetMode="External"/><Relationship Id="rId103" Type="http://schemas.openxmlformats.org/officeDocument/2006/relationships/hyperlink" Target="http://www.nekki.com/ru" TargetMode="External"/><Relationship Id="rId124" Type="http://schemas.openxmlformats.org/officeDocument/2006/relationships/hyperlink" Target="http://room710games.com/" TargetMode="External"/><Relationship Id="rId310" Type="http://schemas.openxmlformats.org/officeDocument/2006/relationships/hyperlink" Target="http://www.arkadium.com/" TargetMode="External"/><Relationship Id="rId70" Type="http://schemas.openxmlformats.org/officeDocument/2006/relationships/hyperlink" Target="http://gdteam.com/" TargetMode="External"/><Relationship Id="rId91" Type="http://schemas.openxmlformats.org/officeDocument/2006/relationships/hyperlink" Target="http://i-pnt.ru/" TargetMode="External"/><Relationship Id="rId145" Type="http://schemas.openxmlformats.org/officeDocument/2006/relationships/hyperlink" Target="http://www.wysegames.com/ru/about" TargetMode="External"/><Relationship Id="rId166" Type="http://schemas.openxmlformats.org/officeDocument/2006/relationships/hyperlink" Target="http://www.battlestategames.com/" TargetMode="External"/><Relationship Id="rId187" Type="http://schemas.openxmlformats.org/officeDocument/2006/relationships/hyperlink" Target="http://company.nevosoft.ru/career/vacancy" TargetMode="External"/><Relationship Id="rId1" Type="http://schemas.openxmlformats.org/officeDocument/2006/relationships/hyperlink" Target="https://101xp.com/" TargetMode="External"/><Relationship Id="rId212" Type="http://schemas.openxmlformats.org/officeDocument/2006/relationships/hyperlink" Target="https://www.playrix.ru/" TargetMode="External"/><Relationship Id="rId233" Type="http://schemas.openxmlformats.org/officeDocument/2006/relationships/hyperlink" Target="http://dailymagic.info/" TargetMode="External"/><Relationship Id="rId254" Type="http://schemas.openxmlformats.org/officeDocument/2006/relationships/hyperlink" Target="https://www.deuscraft.com/career" TargetMode="External"/><Relationship Id="rId28" Type="http://schemas.openxmlformats.org/officeDocument/2006/relationships/hyperlink" Target="http://chingis.net/?a=projects_vr" TargetMode="External"/><Relationship Id="rId49" Type="http://schemas.openxmlformats.org/officeDocument/2006/relationships/hyperlink" Target="https://espritgames.ru/jobs/" TargetMode="External"/><Relationship Id="rId114" Type="http://schemas.openxmlformats.org/officeDocument/2006/relationships/hyperlink" Target="http://www.panzarstudio.com/" TargetMode="External"/><Relationship Id="rId275" Type="http://schemas.openxmlformats.org/officeDocument/2006/relationships/hyperlink" Target="http://www.haggardgames.com/" TargetMode="External"/><Relationship Id="rId296" Type="http://schemas.openxmlformats.org/officeDocument/2006/relationships/hyperlink" Target="http://jobs.g5e.com/" TargetMode="External"/><Relationship Id="rId300" Type="http://schemas.openxmlformats.org/officeDocument/2006/relationships/hyperlink" Target="https://www.riotgames.com/work-with-us/welcome" TargetMode="External"/><Relationship Id="rId60" Type="http://schemas.openxmlformats.org/officeDocument/2006/relationships/hyperlink" Target="http://www.game01.ru/" TargetMode="External"/><Relationship Id="rId81" Type="http://schemas.openxmlformats.org/officeDocument/2006/relationships/hyperlink" Target="http://pathologic-game.com/" TargetMode="External"/><Relationship Id="rId135" Type="http://schemas.openxmlformats.org/officeDocument/2006/relationships/hyperlink" Target="http://thematica.info/" TargetMode="External"/><Relationship Id="rId156" Type="http://schemas.openxmlformats.org/officeDocument/2006/relationships/hyperlink" Target="http://absolutsoft.com/" TargetMode="External"/><Relationship Id="rId177" Type="http://schemas.openxmlformats.org/officeDocument/2006/relationships/hyperlink" Target="http://justforward.co/" TargetMode="External"/><Relationship Id="rId198" Type="http://schemas.openxmlformats.org/officeDocument/2006/relationships/hyperlink" Target="http://pragmatix-corp.com/ru/" TargetMode="External"/><Relationship Id="rId202" Type="http://schemas.openxmlformats.org/officeDocument/2006/relationships/hyperlink" Target="https://sperasoft.ru/" TargetMode="External"/><Relationship Id="rId223" Type="http://schemas.openxmlformats.org/officeDocument/2006/relationships/hyperlink" Target="https://cybertime-games.ru/jobs/" TargetMode="External"/><Relationship Id="rId244" Type="http://schemas.openxmlformats.org/officeDocument/2006/relationships/hyperlink" Target="http://www.mobstudio.ru/" TargetMode="External"/><Relationship Id="rId18" Type="http://schemas.openxmlformats.org/officeDocument/2006/relationships/hyperlink" Target="http://azurgames.com/" TargetMode="External"/><Relationship Id="rId39" Type="http://schemas.openxmlformats.org/officeDocument/2006/relationships/hyperlink" Target="http://www.dasuppa.com/" TargetMode="External"/><Relationship Id="rId265" Type="http://schemas.openxmlformats.org/officeDocument/2006/relationships/hyperlink" Target="http://redspell.ru/lang-ru/" TargetMode="External"/><Relationship Id="rId286" Type="http://schemas.openxmlformats.org/officeDocument/2006/relationships/hyperlink" Target="http://www.sigma-team.ru/component/option,com_contact/catid,6/Itemid,31/" TargetMode="External"/><Relationship Id="rId50" Type="http://schemas.openxmlformats.org/officeDocument/2006/relationships/hyperlink" Target="http://www.evegames.ru/" TargetMode="External"/><Relationship Id="rId104" Type="http://schemas.openxmlformats.org/officeDocument/2006/relationships/hyperlink" Target="http://www.nikitaonline.ru/" TargetMode="External"/><Relationship Id="rId125" Type="http://schemas.openxmlformats.org/officeDocument/2006/relationships/hyperlink" Target="http://room710games.com/" TargetMode="External"/><Relationship Id="rId146" Type="http://schemas.openxmlformats.org/officeDocument/2006/relationships/hyperlink" Target="http://z9project.com/" TargetMode="External"/><Relationship Id="rId167" Type="http://schemas.openxmlformats.org/officeDocument/2006/relationships/hyperlink" Target="http://www.battlestategames.com/" TargetMode="External"/><Relationship Id="rId188" Type="http://schemas.openxmlformats.org/officeDocument/2006/relationships/hyperlink" Target="http://niceplay-games.com/" TargetMode="External"/><Relationship Id="rId311" Type="http://schemas.openxmlformats.org/officeDocument/2006/relationships/hyperlink" Target="http://www.arkadium.com/" TargetMode="External"/><Relationship Id="rId71" Type="http://schemas.openxmlformats.org/officeDocument/2006/relationships/hyperlink" Target="http://gdteam.com/vacancies/ru" TargetMode="External"/><Relationship Id="rId92" Type="http://schemas.openxmlformats.org/officeDocument/2006/relationships/hyperlink" Target="http://ironuts.com/" TargetMode="External"/><Relationship Id="rId213" Type="http://schemas.openxmlformats.org/officeDocument/2006/relationships/hyperlink" Target="https://job.playrix.ru/" TargetMode="External"/><Relationship Id="rId234" Type="http://schemas.openxmlformats.org/officeDocument/2006/relationships/hyperlink" Target="http://dailymagic.info/vacancies/" TargetMode="External"/><Relationship Id="rId2" Type="http://schemas.openxmlformats.org/officeDocument/2006/relationships/hyperlink" Target="https://corp.101xp.com/jobs" TargetMode="External"/><Relationship Id="rId29" Type="http://schemas.openxmlformats.org/officeDocument/2006/relationships/hyperlink" Target="http://chingis.net/?a=vacancies" TargetMode="External"/><Relationship Id="rId255" Type="http://schemas.openxmlformats.org/officeDocument/2006/relationships/hyperlink" Target="http://fridaysgames.com/" TargetMode="External"/><Relationship Id="rId276" Type="http://schemas.openxmlformats.org/officeDocument/2006/relationships/hyperlink" Target="http://www.haggardgames.com/" TargetMode="External"/><Relationship Id="rId297" Type="http://schemas.openxmlformats.org/officeDocument/2006/relationships/hyperlink" Target="http://www.gameloft.com/ru/" TargetMode="External"/><Relationship Id="rId40" Type="http://schemas.openxmlformats.org/officeDocument/2006/relationships/hyperlink" Target="https://www.ddestiny.ru/jobs/support/" TargetMode="External"/><Relationship Id="rId115" Type="http://schemas.openxmlformats.org/officeDocument/2006/relationships/hyperlink" Target="http://www.panzarstudio.com/company.html" TargetMode="External"/><Relationship Id="rId136" Type="http://schemas.openxmlformats.org/officeDocument/2006/relationships/hyperlink" Target="http://trilobitesoft.com/" TargetMode="External"/><Relationship Id="rId157" Type="http://schemas.openxmlformats.org/officeDocument/2006/relationships/hyperlink" Target="http://absolutsoft.com/" TargetMode="External"/><Relationship Id="rId178" Type="http://schemas.openxmlformats.org/officeDocument/2006/relationships/hyperlink" Target="http://justforward.co/" TargetMode="External"/><Relationship Id="rId301" Type="http://schemas.openxmlformats.org/officeDocument/2006/relationships/hyperlink" Target="https://www.ubisoft.com/en-US/office/russia.aspx" TargetMode="External"/><Relationship Id="rId61" Type="http://schemas.openxmlformats.org/officeDocument/2006/relationships/hyperlink" Target="http://www.game01.ru/" TargetMode="External"/><Relationship Id="rId82" Type="http://schemas.openxmlformats.org/officeDocument/2006/relationships/hyperlink" Target="http://indigokidsgames.com/" TargetMode="External"/><Relationship Id="rId199" Type="http://schemas.openxmlformats.org/officeDocument/2006/relationships/hyperlink" Target="http://pragmatix-corp.com/ru/contact" TargetMode="External"/><Relationship Id="rId203" Type="http://schemas.openxmlformats.org/officeDocument/2006/relationships/hyperlink" Target="https://sperasoft.ru/career/" TargetMode="External"/><Relationship Id="rId19" Type="http://schemas.openxmlformats.org/officeDocument/2006/relationships/hyperlink" Target="http://azurgames.com/vacancies/" TargetMode="External"/><Relationship Id="rId224" Type="http://schemas.openxmlformats.org/officeDocument/2006/relationships/hyperlink" Target="http://www.targem.ru/job/" TargetMode="External"/><Relationship Id="rId245" Type="http://schemas.openxmlformats.org/officeDocument/2006/relationships/hyperlink" Target="http://www.extreme-developers.com/" TargetMode="External"/><Relationship Id="rId266" Type="http://schemas.openxmlformats.org/officeDocument/2006/relationships/hyperlink" Target="http://redspell.ru/job/resume/lang-ru/" TargetMode="External"/><Relationship Id="rId287" Type="http://schemas.openxmlformats.org/officeDocument/2006/relationships/hyperlink" Target="http://voiceofsteel.ru/?ru" TargetMode="External"/><Relationship Id="rId30" Type="http://schemas.openxmlformats.org/officeDocument/2006/relationships/hyperlink" Target="http://comongames.ru/" TargetMode="External"/><Relationship Id="rId105" Type="http://schemas.openxmlformats.org/officeDocument/2006/relationships/hyperlink" Target="http://www.nikitaonline.ru/career-jobs.php" TargetMode="External"/><Relationship Id="rId126" Type="http://schemas.openxmlformats.org/officeDocument/2006/relationships/hyperlink" Target="http://smash-bash.com/" TargetMode="External"/><Relationship Id="rId147" Type="http://schemas.openxmlformats.org/officeDocument/2006/relationships/hyperlink" Target="http://z9project.com/" TargetMode="External"/><Relationship Id="rId168" Type="http://schemas.openxmlformats.org/officeDocument/2006/relationships/hyperlink" Target="http://www.creatstudios.com/index.php" TargetMode="External"/><Relationship Id="rId312" Type="http://schemas.openxmlformats.org/officeDocument/2006/relationships/hyperlink" Target="http://company.plarium.com/ru/" TargetMode="External"/><Relationship Id="rId51" Type="http://schemas.openxmlformats.org/officeDocument/2006/relationships/hyperlink" Target="http://www.evegames.ru/kontakty/" TargetMode="External"/><Relationship Id="rId72" Type="http://schemas.openxmlformats.org/officeDocument/2006/relationships/hyperlink" Target="http://www.globogames.ru/pub/" TargetMode="External"/><Relationship Id="rId93" Type="http://schemas.openxmlformats.org/officeDocument/2006/relationships/hyperlink" Target="http://ironuts.com/career/" TargetMode="External"/><Relationship Id="rId189" Type="http://schemas.openxmlformats.org/officeDocument/2006/relationships/hyperlink" Target="http://niceplay-games.com/" TargetMode="External"/><Relationship Id="rId3" Type="http://schemas.openxmlformats.org/officeDocument/2006/relationships/hyperlink" Target="http://1c.ru/" TargetMode="External"/><Relationship Id="rId214" Type="http://schemas.openxmlformats.org/officeDocument/2006/relationships/hyperlink" Target="http://kefirgames.ru/" TargetMode="External"/><Relationship Id="rId235" Type="http://schemas.openxmlformats.org/officeDocument/2006/relationships/hyperlink" Target="http://www.herocraft.com/" TargetMode="External"/><Relationship Id="rId256" Type="http://schemas.openxmlformats.org/officeDocument/2006/relationships/hyperlink" Target="http://fridaysgames.com/" TargetMode="External"/><Relationship Id="rId277" Type="http://schemas.openxmlformats.org/officeDocument/2006/relationships/hyperlink" Target="http://rimware.com/" TargetMode="External"/><Relationship Id="rId298" Type="http://schemas.openxmlformats.org/officeDocument/2006/relationships/hyperlink" Target="http://www.gameloft.com/corporate/jobs/apply" TargetMode="External"/><Relationship Id="rId116" Type="http://schemas.openxmlformats.org/officeDocument/2006/relationships/hyperlink" Target="https://pixonic.com/ru" TargetMode="External"/><Relationship Id="rId137" Type="http://schemas.openxmlformats.org/officeDocument/2006/relationships/hyperlink" Target="http://trilobitesoft.com/" TargetMode="External"/><Relationship Id="rId158" Type="http://schemas.openxmlformats.org/officeDocument/2006/relationships/hyperlink" Target="http://www.akashagames.com/" TargetMode="External"/><Relationship Id="rId302" Type="http://schemas.openxmlformats.org/officeDocument/2006/relationships/hyperlink" Target="https://www.ubisoft.com/en-US/office/russia.aspx" TargetMode="External"/><Relationship Id="rId20" Type="http://schemas.openxmlformats.org/officeDocument/2006/relationships/hyperlink" Target="http://www.belver.ru/about" TargetMode="External"/><Relationship Id="rId41" Type="http://schemas.openxmlformats.org/officeDocument/2006/relationships/hyperlink" Target="http://doodoo.ru/games/" TargetMode="External"/><Relationship Id="rId62" Type="http://schemas.openxmlformats.org/officeDocument/2006/relationships/hyperlink" Target="http://game-garden.ru/" TargetMode="External"/><Relationship Id="rId83" Type="http://schemas.openxmlformats.org/officeDocument/2006/relationships/hyperlink" Target="http://indigokidsgames.com/" TargetMode="External"/><Relationship Id="rId179" Type="http://schemas.openxmlformats.org/officeDocument/2006/relationships/hyperlink" Target="http://justforward.co/" TargetMode="External"/><Relationship Id="rId190" Type="http://schemas.openxmlformats.org/officeDocument/2006/relationships/hyperlink" Target="https://ru.nival.com/" TargetMode="External"/><Relationship Id="rId204" Type="http://schemas.openxmlformats.org/officeDocument/2006/relationships/hyperlink" Target="https://www.tigrido.com/" TargetMode="External"/><Relationship Id="rId225" Type="http://schemas.openxmlformats.org/officeDocument/2006/relationships/hyperlink" Target="http://fxgamesmedia.com/" TargetMode="External"/><Relationship Id="rId246" Type="http://schemas.openxmlformats.org/officeDocument/2006/relationships/hyperlink" Target="http://www.extreme-developers.com/" TargetMode="External"/><Relationship Id="rId267" Type="http://schemas.openxmlformats.org/officeDocument/2006/relationships/hyperlink" Target="http://bitdotgames.com/" TargetMode="External"/><Relationship Id="rId288" Type="http://schemas.openxmlformats.org/officeDocument/2006/relationships/hyperlink" Target="http://voiceofsteel.ru/?ru" TargetMode="External"/><Relationship Id="rId106" Type="http://schemas.openxmlformats.org/officeDocument/2006/relationships/hyperlink" Target="http://npc-games.com/ru/" TargetMode="External"/><Relationship Id="rId127" Type="http://schemas.openxmlformats.org/officeDocument/2006/relationships/hyperlink" Target="http://smash-bash.com/" TargetMode="External"/><Relationship Id="rId313" Type="http://schemas.openxmlformats.org/officeDocument/2006/relationships/hyperlink" Target="http://www.glu.com/" TargetMode="External"/><Relationship Id="rId10" Type="http://schemas.openxmlformats.org/officeDocument/2006/relationships/hyperlink" Target="http://ambidexter.io/" TargetMode="External"/><Relationship Id="rId31" Type="http://schemas.openxmlformats.org/officeDocument/2006/relationships/hyperlink" Target="http://comongames.ru/contacts/" TargetMode="External"/><Relationship Id="rId52" Type="http://schemas.openxmlformats.org/officeDocument/2006/relationships/hyperlink" Target="http://fibrum.com/" TargetMode="External"/><Relationship Id="rId73" Type="http://schemas.openxmlformats.org/officeDocument/2006/relationships/hyperlink" Target="http://www.globogames.ru/pub/" TargetMode="External"/><Relationship Id="rId94" Type="http://schemas.openxmlformats.org/officeDocument/2006/relationships/hyperlink" Target="https://www.kamagames.com/" TargetMode="External"/><Relationship Id="rId148" Type="http://schemas.openxmlformats.org/officeDocument/2006/relationships/hyperlink" Target="https://www.zeptolab.com/" TargetMode="External"/><Relationship Id="rId169" Type="http://schemas.openxmlformats.org/officeDocument/2006/relationships/hyperlink" Target="http://www.creatstudios.com/careers/index.php" TargetMode="External"/><Relationship Id="rId4" Type="http://schemas.openxmlformats.org/officeDocument/2006/relationships/hyperlink" Target="http://2reallife.com/" TargetMode="External"/><Relationship Id="rId180" Type="http://schemas.openxmlformats.org/officeDocument/2006/relationships/hyperlink" Target="http://lazybeargames.com/" TargetMode="External"/><Relationship Id="rId215" Type="http://schemas.openxmlformats.org/officeDocument/2006/relationships/hyperlink" Target="http://kefirgames.ru/ru/vacancy" TargetMode="External"/><Relationship Id="rId236" Type="http://schemas.openxmlformats.org/officeDocument/2006/relationships/hyperlink" Target="http://www.herocraft.com/jobs/" TargetMode="External"/><Relationship Id="rId257" Type="http://schemas.openxmlformats.org/officeDocument/2006/relationships/hyperlink" Target="http://gamefirst.ru/" TargetMode="External"/><Relationship Id="rId278" Type="http://schemas.openxmlformats.org/officeDocument/2006/relationships/hyperlink" Target="http://rimware.com/" TargetMode="External"/><Relationship Id="rId303" Type="http://schemas.openxmlformats.org/officeDocument/2006/relationships/hyperlink" Target="http://wargaming.com/ru/" TargetMode="External"/><Relationship Id="rId42" Type="http://schemas.openxmlformats.org/officeDocument/2006/relationships/hyperlink" Target="http://doodoo.ru/games/" TargetMode="External"/><Relationship Id="rId84" Type="http://schemas.openxmlformats.org/officeDocument/2006/relationships/hyperlink" Target="http://inga.mba/" TargetMode="External"/><Relationship Id="rId138" Type="http://schemas.openxmlformats.org/officeDocument/2006/relationships/hyperlink" Target="http://www.vim.digital/" TargetMode="External"/><Relationship Id="rId191" Type="http://schemas.openxmlformats.org/officeDocument/2006/relationships/hyperlink" Target="https://ru.nival.com/career/vacancies" TargetMode="External"/><Relationship Id="rId205" Type="http://schemas.openxmlformats.org/officeDocument/2006/relationships/hyperlink" Target="https://www.tigrido.com/" TargetMode="External"/><Relationship Id="rId247" Type="http://schemas.openxmlformats.org/officeDocument/2006/relationships/hyperlink" Target="http://intersol.pro/" TargetMode="External"/><Relationship Id="rId107" Type="http://schemas.openxmlformats.org/officeDocument/2006/relationships/hyperlink" Target="http://npc-games.com/ru/" TargetMode="External"/><Relationship Id="rId289" Type="http://schemas.openxmlformats.org/officeDocument/2006/relationships/hyperlink" Target="https://rockstonedev.com/" TargetMode="External"/><Relationship Id="rId11" Type="http://schemas.openxmlformats.org/officeDocument/2006/relationships/hyperlink" Target="http://ambidexter.io/" TargetMode="External"/><Relationship Id="rId53" Type="http://schemas.openxmlformats.org/officeDocument/2006/relationships/hyperlink" Target="http://fibrum.com/" TargetMode="External"/><Relationship Id="rId149" Type="http://schemas.openxmlformats.org/officeDocument/2006/relationships/hyperlink" Target="https://zeptoteam.ru/job" TargetMode="External"/><Relationship Id="rId314" Type="http://schemas.openxmlformats.org/officeDocument/2006/relationships/hyperlink" Target="http://jobs.jobvite.com/glu-mobile" TargetMode="External"/><Relationship Id="rId95" Type="http://schemas.openxmlformats.org/officeDocument/2006/relationships/hyperlink" Target="https://www.kamagames.com/careers" TargetMode="External"/><Relationship Id="rId160" Type="http://schemas.openxmlformats.org/officeDocument/2006/relationships/hyperlink" Target="https://amt-games.com/" TargetMode="External"/><Relationship Id="rId216" Type="http://schemas.openxmlformats.org/officeDocument/2006/relationships/hyperlink" Target="http://www.ufo-game.ru/" TargetMode="External"/><Relationship Id="rId258" Type="http://schemas.openxmlformats.org/officeDocument/2006/relationships/hyperlink" Target="http://gamefirst.ru/" TargetMode="External"/><Relationship Id="rId22" Type="http://schemas.openxmlformats.org/officeDocument/2006/relationships/hyperlink" Target="http://bobaka.ru/" TargetMode="External"/><Relationship Id="rId64" Type="http://schemas.openxmlformats.org/officeDocument/2006/relationships/hyperlink" Target="http://www.game-insight.com/ru" TargetMode="External"/><Relationship Id="rId118" Type="http://schemas.openxmlformats.org/officeDocument/2006/relationships/hyperlink" Target="https://playflock.com/" TargetMode="External"/><Relationship Id="rId171" Type="http://schemas.openxmlformats.org/officeDocument/2006/relationships/hyperlink" Target="http://dark-online.ru/" TargetMode="External"/><Relationship Id="rId227" Type="http://schemas.openxmlformats.org/officeDocument/2006/relationships/hyperlink" Target="http://playme8.ru/" TargetMode="External"/><Relationship Id="rId269" Type="http://schemas.openxmlformats.org/officeDocument/2006/relationships/hyperlink" Target="https://alternativaplatform.com/ru/" TargetMode="External"/><Relationship Id="rId33" Type="http://schemas.openxmlformats.org/officeDocument/2006/relationships/hyperlink" Target="http://crazypanda.ru/vakansii" TargetMode="External"/><Relationship Id="rId129" Type="http://schemas.openxmlformats.org/officeDocument/2006/relationships/hyperlink" Target="http://snowbirdgames.com/blog/" TargetMode="External"/><Relationship Id="rId280" Type="http://schemas.openxmlformats.org/officeDocument/2006/relationships/hyperlink" Target="http://www.skyriver.ru/vacancy.phtml" TargetMode="External"/><Relationship Id="rId75" Type="http://schemas.openxmlformats.org/officeDocument/2006/relationships/hyperlink" Target="https://gradeup-games.com/ru/career/" TargetMode="External"/><Relationship Id="rId140" Type="http://schemas.openxmlformats.org/officeDocument/2006/relationships/hyperlink" Target="http://volgame.ru/" TargetMode="External"/><Relationship Id="rId182" Type="http://schemas.openxmlformats.org/officeDocument/2006/relationships/hyperlink" Target="http://lesta.ru/" TargetMode="External"/><Relationship Id="rId6" Type="http://schemas.openxmlformats.org/officeDocument/2006/relationships/hyperlink" Target="http://sacralith-vr.com/" TargetMode="External"/><Relationship Id="rId238" Type="http://schemas.openxmlformats.org/officeDocument/2006/relationships/hyperlink" Target="https://www.intenium.de/en/index.html" TargetMode="External"/><Relationship Id="rId291" Type="http://schemas.openxmlformats.org/officeDocument/2006/relationships/hyperlink" Target="https://www.mytona.ru/" TargetMode="External"/><Relationship Id="rId305" Type="http://schemas.openxmlformats.org/officeDocument/2006/relationships/hyperlink" Target="https://zimad.com/ru/" TargetMode="External"/><Relationship Id="rId44" Type="http://schemas.openxmlformats.org/officeDocument/2006/relationships/hyperlink" Target="https://www.digitalcombatsimulator.com/ru/" TargetMode="External"/><Relationship Id="rId86" Type="http://schemas.openxmlformats.org/officeDocument/2006/relationships/hyperlink" Target="https://inn.ru/" TargetMode="External"/><Relationship Id="rId151" Type="http://schemas.openxmlformats.org/officeDocument/2006/relationships/hyperlink" Target="http://www.buka.ru/" TargetMode="External"/><Relationship Id="rId193" Type="http://schemas.openxmlformats.org/officeDocument/2006/relationships/hyperlink" Target="http://orcwork.com/" TargetMode="External"/><Relationship Id="rId207" Type="http://schemas.openxmlformats.org/officeDocument/2006/relationships/hyperlink" Target="http://tvxgames.com/jobs/" TargetMode="External"/><Relationship Id="rId249" Type="http://schemas.openxmlformats.org/officeDocument/2006/relationships/hyperlink" Target="http://company.alawar.ru/abo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32"/>
  <sheetViews>
    <sheetView tabSelected="1" topLeftCell="A7" workbookViewId="0">
      <selection activeCell="A136" sqref="A136"/>
    </sheetView>
  </sheetViews>
  <sheetFormatPr defaultColWidth="14.42578125" defaultRowHeight="15.75" customHeight="1" x14ac:dyDescent="0.2"/>
  <cols>
    <col min="1" max="1" width="22.42578125" customWidth="1"/>
    <col min="2" max="2" width="15.28515625" customWidth="1"/>
    <col min="3" max="3" width="26.42578125" customWidth="1"/>
    <col min="4" max="4" width="9.85546875" customWidth="1"/>
    <col min="5" max="5" width="39.28515625" customWidth="1"/>
    <col min="6" max="6" width="21.140625" customWidth="1"/>
  </cols>
  <sheetData>
    <row r="1" spans="1:6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x14ac:dyDescent="0.2">
      <c r="A2" s="58" t="s">
        <v>6</v>
      </c>
      <c r="B2" s="51"/>
      <c r="C2" s="51"/>
      <c r="D2" s="51"/>
      <c r="E2" s="51"/>
      <c r="F2" s="2"/>
    </row>
    <row r="3" spans="1:6" ht="12.75" x14ac:dyDescent="0.2">
      <c r="A3" s="50" t="s">
        <v>7</v>
      </c>
      <c r="B3" s="51"/>
      <c r="C3" s="51"/>
      <c r="D3" s="51"/>
      <c r="E3" s="51"/>
      <c r="F3" s="3"/>
    </row>
    <row r="4" spans="1:6" ht="25.5" x14ac:dyDescent="0.2">
      <c r="A4" s="4" t="s">
        <v>8</v>
      </c>
      <c r="B4" s="5" t="s">
        <v>9</v>
      </c>
      <c r="C4" s="5" t="s">
        <v>10</v>
      </c>
      <c r="D4" s="6" t="s">
        <v>11</v>
      </c>
      <c r="E4" s="5" t="s">
        <v>12</v>
      </c>
      <c r="F4" s="7"/>
    </row>
    <row r="5" spans="1:6" ht="25.5" x14ac:dyDescent="0.2">
      <c r="A5" s="4" t="s">
        <v>13</v>
      </c>
      <c r="B5" s="5" t="s">
        <v>9</v>
      </c>
      <c r="C5" s="8" t="s">
        <v>14</v>
      </c>
      <c r="D5" s="9" t="str">
        <f>HYPERLINK("https://m.hh.ru/employer/2948126","Ссылка")</f>
        <v>Ссылка</v>
      </c>
      <c r="E5" s="5" t="s">
        <v>15</v>
      </c>
      <c r="F5" s="7"/>
    </row>
    <row r="6" spans="1:6" ht="25.5" x14ac:dyDescent="0.2">
      <c r="A6" s="4" t="s">
        <v>16</v>
      </c>
      <c r="B6" s="5" t="s">
        <v>9</v>
      </c>
      <c r="C6" s="5" t="s">
        <v>17</v>
      </c>
      <c r="D6" s="6" t="s">
        <v>11</v>
      </c>
      <c r="E6" s="8" t="s">
        <v>18</v>
      </c>
      <c r="F6" s="7"/>
    </row>
    <row r="7" spans="1:6" ht="12.75" x14ac:dyDescent="0.2">
      <c r="A7" s="4" t="s">
        <v>19</v>
      </c>
      <c r="B7" s="5" t="s">
        <v>20</v>
      </c>
      <c r="C7" s="5" t="s">
        <v>21</v>
      </c>
      <c r="D7" s="6" t="s">
        <v>11</v>
      </c>
      <c r="E7" s="8" t="s">
        <v>22</v>
      </c>
      <c r="F7" s="7"/>
    </row>
    <row r="8" spans="1:6" ht="12.75" x14ac:dyDescent="0.2">
      <c r="A8" s="4" t="s">
        <v>23</v>
      </c>
      <c r="B8" s="5" t="s">
        <v>24</v>
      </c>
      <c r="C8" s="5" t="s">
        <v>25</v>
      </c>
      <c r="D8" s="6" t="s">
        <v>11</v>
      </c>
      <c r="E8" s="5" t="s">
        <v>26</v>
      </c>
      <c r="F8" s="7"/>
    </row>
    <row r="9" spans="1:6" ht="12.75" x14ac:dyDescent="0.2">
      <c r="A9" s="4" t="s">
        <v>27</v>
      </c>
      <c r="B9" s="5" t="s">
        <v>20</v>
      </c>
      <c r="C9" s="5" t="s">
        <v>28</v>
      </c>
      <c r="D9" s="6" t="s">
        <v>11</v>
      </c>
      <c r="E9" s="5" t="s">
        <v>29</v>
      </c>
      <c r="F9" s="7"/>
    </row>
    <row r="10" spans="1:6" ht="25.5" x14ac:dyDescent="0.2">
      <c r="A10" s="4" t="s">
        <v>30</v>
      </c>
      <c r="B10" s="5" t="s">
        <v>9</v>
      </c>
      <c r="C10" s="5" t="s">
        <v>28</v>
      </c>
      <c r="D10" s="6" t="s">
        <v>11</v>
      </c>
      <c r="E10" s="5" t="s">
        <v>31</v>
      </c>
      <c r="F10" s="7" t="s">
        <v>32</v>
      </c>
    </row>
    <row r="11" spans="1:6" ht="12.75" x14ac:dyDescent="0.2">
      <c r="A11" s="10" t="str">
        <f>HYPERLINK("http://www.appscraft.ru ","Appscraft ")</f>
        <v xml:space="preserve">Appscraft </v>
      </c>
      <c r="B11" s="5" t="s">
        <v>20</v>
      </c>
      <c r="C11" s="5" t="s">
        <v>28</v>
      </c>
      <c r="D11" s="9" t="str">
        <f>HYPERLINK("http://www.appscraft.ru/contact/","Ссылка")</f>
        <v>Ссылка</v>
      </c>
      <c r="E11" s="5" t="s">
        <v>33</v>
      </c>
      <c r="F11" s="7"/>
    </row>
    <row r="12" spans="1:6" ht="12.75" x14ac:dyDescent="0.2">
      <c r="A12" s="10" t="str">
        <f>HYPERLINK("http://asteriongames.com/","Asterion Games")</f>
        <v>Asterion Games</v>
      </c>
      <c r="B12" s="5" t="s">
        <v>24</v>
      </c>
      <c r="C12" s="5" t="s">
        <v>25</v>
      </c>
      <c r="D12" s="9" t="str">
        <f>HYPERLINK("http://asteriongames.ru/","Ссылка")</f>
        <v>Ссылка</v>
      </c>
      <c r="E12" s="5" t="s">
        <v>34</v>
      </c>
      <c r="F12" s="7"/>
    </row>
    <row r="13" spans="1:6" ht="12.75" x14ac:dyDescent="0.2">
      <c r="A13" s="4" t="s">
        <v>35</v>
      </c>
      <c r="B13" s="5" t="s">
        <v>20</v>
      </c>
      <c r="C13" s="5" t="s">
        <v>28</v>
      </c>
      <c r="D13" s="6" t="s">
        <v>11</v>
      </c>
      <c r="E13" s="5" t="s">
        <v>36</v>
      </c>
      <c r="F13" s="7"/>
    </row>
    <row r="14" spans="1:6" ht="12.75" x14ac:dyDescent="0.2">
      <c r="A14" s="4" t="s">
        <v>37</v>
      </c>
      <c r="B14" s="5" t="s">
        <v>20</v>
      </c>
      <c r="C14" s="5" t="s">
        <v>28</v>
      </c>
      <c r="D14" s="6" t="s">
        <v>11</v>
      </c>
      <c r="E14" s="5" t="s">
        <v>38</v>
      </c>
      <c r="F14" s="7"/>
    </row>
    <row r="15" spans="1:6" ht="25.5" x14ac:dyDescent="0.2">
      <c r="A15" s="4" t="s">
        <v>39</v>
      </c>
      <c r="B15" s="5" t="s">
        <v>20</v>
      </c>
      <c r="C15" s="5" t="s">
        <v>28</v>
      </c>
      <c r="D15" s="6" t="s">
        <v>11</v>
      </c>
      <c r="E15" s="5" t="s">
        <v>40</v>
      </c>
      <c r="F15" s="7" t="s">
        <v>41</v>
      </c>
    </row>
    <row r="16" spans="1:6" ht="12.75" x14ac:dyDescent="0.2">
      <c r="A16" s="10" t="str">
        <f>HYPERLINK("https://banzai.games/","Banzai Games")</f>
        <v>Banzai Games</v>
      </c>
      <c r="B16" s="5" t="s">
        <v>20</v>
      </c>
      <c r="C16" s="5" t="s">
        <v>28</v>
      </c>
      <c r="D16" s="9" t="str">
        <f>HYPERLINK("https://banzai.games/ ","Ссылка")</f>
        <v>Ссылка</v>
      </c>
      <c r="E16" s="5" t="s">
        <v>42</v>
      </c>
      <c r="F16" s="7"/>
    </row>
    <row r="17" spans="1:6" ht="12.75" x14ac:dyDescent="0.2">
      <c r="A17" s="10" t="str">
        <f>HYPERLINK("http://www.belver.ru/","Belver")</f>
        <v>Belver</v>
      </c>
      <c r="B17" s="5" t="s">
        <v>24</v>
      </c>
      <c r="C17" s="5" t="s">
        <v>25</v>
      </c>
      <c r="D17" s="6" t="s">
        <v>11</v>
      </c>
      <c r="E17" s="5" t="s">
        <v>43</v>
      </c>
      <c r="F17" s="7"/>
    </row>
    <row r="18" spans="1:6" ht="12.75" x14ac:dyDescent="0.2">
      <c r="A18" s="10" t="str">
        <f>HYPERLINK("http://lifeisfeudal.com/mmo","Bitbox Ltd.")</f>
        <v>Bitbox Ltd.</v>
      </c>
      <c r="B18" s="5" t="s">
        <v>20</v>
      </c>
      <c r="C18" s="5" t="s">
        <v>25</v>
      </c>
      <c r="D18" s="6" t="s">
        <v>11</v>
      </c>
      <c r="E18" s="5" t="s">
        <v>44</v>
      </c>
      <c r="F18" s="7"/>
    </row>
    <row r="19" spans="1:6" ht="25.5" x14ac:dyDescent="0.2">
      <c r="A19" s="10" t="str">
        <f>HYPERLINK("https://bs-gp.com/","Black Sun Game Publishing")</f>
        <v>Black Sun Game Publishing</v>
      </c>
      <c r="B19" s="5" t="s">
        <v>24</v>
      </c>
      <c r="C19" s="5" t="s">
        <v>25</v>
      </c>
      <c r="D19" s="9" t="str">
        <f>HYPERLINK("https://bs-gp.com/","Ссылка")</f>
        <v>Ссылка</v>
      </c>
      <c r="E19" s="5" t="s">
        <v>45</v>
      </c>
      <c r="F19" s="7"/>
    </row>
    <row r="20" spans="1:6" ht="12.75" x14ac:dyDescent="0.2">
      <c r="A20" s="4" t="s">
        <v>46</v>
      </c>
      <c r="B20" s="5" t="s">
        <v>20</v>
      </c>
      <c r="C20" s="5" t="s">
        <v>47</v>
      </c>
      <c r="D20" s="6" t="s">
        <v>11</v>
      </c>
      <c r="E20" s="5" t="s">
        <v>48</v>
      </c>
      <c r="F20" s="7" t="s">
        <v>49</v>
      </c>
    </row>
    <row r="21" spans="1:6" ht="12.75" x14ac:dyDescent="0.2">
      <c r="A21" s="4" t="s">
        <v>50</v>
      </c>
      <c r="B21" s="5" t="s">
        <v>20</v>
      </c>
      <c r="C21" s="5" t="s">
        <v>51</v>
      </c>
      <c r="D21" s="6" t="s">
        <v>11</v>
      </c>
      <c r="E21" s="5" t="s">
        <v>52</v>
      </c>
      <c r="F21" s="7"/>
    </row>
    <row r="22" spans="1:6" ht="25.5" x14ac:dyDescent="0.2">
      <c r="A22" s="4" t="s">
        <v>53</v>
      </c>
      <c r="B22" s="5" t="s">
        <v>20</v>
      </c>
      <c r="C22" s="5" t="s">
        <v>25</v>
      </c>
      <c r="D22" s="6" t="s">
        <v>11</v>
      </c>
      <c r="E22" s="5" t="s">
        <v>54</v>
      </c>
      <c r="F22" s="7"/>
    </row>
    <row r="23" spans="1:6" ht="12.75" x14ac:dyDescent="0.2">
      <c r="A23" s="4" t="s">
        <v>55</v>
      </c>
      <c r="B23" s="5" t="s">
        <v>20</v>
      </c>
      <c r="C23" s="5" t="s">
        <v>21</v>
      </c>
      <c r="D23" s="6" t="s">
        <v>11</v>
      </c>
      <c r="E23" s="5" t="s">
        <v>56</v>
      </c>
      <c r="F23" s="7"/>
    </row>
    <row r="24" spans="1:6" ht="12.75" x14ac:dyDescent="0.2">
      <c r="A24" s="4" t="s">
        <v>57</v>
      </c>
      <c r="B24" s="5" t="s">
        <v>20</v>
      </c>
      <c r="C24" s="5" t="s">
        <v>25</v>
      </c>
      <c r="D24" s="6" t="s">
        <v>11</v>
      </c>
      <c r="E24" s="5" t="s">
        <v>58</v>
      </c>
      <c r="F24" s="7"/>
    </row>
    <row r="25" spans="1:6" ht="12.75" x14ac:dyDescent="0.2">
      <c r="A25" s="4" t="s">
        <v>59</v>
      </c>
      <c r="B25" s="5" t="s">
        <v>20</v>
      </c>
      <c r="C25" s="5" t="s">
        <v>28</v>
      </c>
      <c r="D25" s="6" t="s">
        <v>11</v>
      </c>
      <c r="E25" s="5" t="s">
        <v>60</v>
      </c>
      <c r="F25" s="7"/>
    </row>
    <row r="26" spans="1:6" ht="12.75" x14ac:dyDescent="0.2">
      <c r="A26" s="4" t="s">
        <v>61</v>
      </c>
      <c r="B26" s="5" t="s">
        <v>24</v>
      </c>
      <c r="C26" s="5" t="s">
        <v>62</v>
      </c>
      <c r="D26" s="6" t="s">
        <v>11</v>
      </c>
      <c r="E26" s="5" t="s">
        <v>63</v>
      </c>
      <c r="F26" s="7"/>
    </row>
    <row r="27" spans="1:6" ht="12.75" x14ac:dyDescent="0.2">
      <c r="A27" s="4" t="s">
        <v>64</v>
      </c>
      <c r="B27" s="5" t="s">
        <v>20</v>
      </c>
      <c r="C27" s="5" t="s">
        <v>65</v>
      </c>
      <c r="D27" s="6" t="s">
        <v>11</v>
      </c>
      <c r="E27" s="5" t="s">
        <v>66</v>
      </c>
      <c r="F27" s="7" t="s">
        <v>67</v>
      </c>
    </row>
    <row r="28" spans="1:6" ht="12.75" x14ac:dyDescent="0.2">
      <c r="A28" s="4" t="s">
        <v>68</v>
      </c>
      <c r="B28" s="5" t="s">
        <v>20</v>
      </c>
      <c r="C28" s="5" t="s">
        <v>28</v>
      </c>
      <c r="D28" s="6" t="s">
        <v>11</v>
      </c>
      <c r="E28" s="5" t="s">
        <v>69</v>
      </c>
      <c r="F28" s="7"/>
    </row>
    <row r="29" spans="1:6" ht="12.75" x14ac:dyDescent="0.2">
      <c r="A29" s="10" t="str">
        <f>HYPERLINK("https://www.ddestiny.ru/","Destiny.Games")</f>
        <v>Destiny.Games</v>
      </c>
      <c r="B29" s="5" t="s">
        <v>24</v>
      </c>
      <c r="C29" s="5" t="s">
        <v>62</v>
      </c>
      <c r="D29" s="6" t="s">
        <v>11</v>
      </c>
      <c r="E29" s="5" t="s">
        <v>70</v>
      </c>
      <c r="F29" s="7"/>
    </row>
    <row r="30" spans="1:6" ht="12.75" x14ac:dyDescent="0.2">
      <c r="A30" s="4" t="s">
        <v>71</v>
      </c>
      <c r="B30" s="5" t="s">
        <v>20</v>
      </c>
      <c r="C30" s="5" t="s">
        <v>72</v>
      </c>
      <c r="D30" s="6" t="s">
        <v>11</v>
      </c>
      <c r="E30" s="5" t="s">
        <v>73</v>
      </c>
      <c r="F30" s="7"/>
    </row>
    <row r="31" spans="1:6" ht="12.75" x14ac:dyDescent="0.2">
      <c r="A31" s="4" t="s">
        <v>74</v>
      </c>
      <c r="B31" s="5" t="s">
        <v>20</v>
      </c>
      <c r="C31" s="5" t="s">
        <v>25</v>
      </c>
      <c r="D31" s="6" t="s">
        <v>11</v>
      </c>
      <c r="E31" s="5" t="s">
        <v>75</v>
      </c>
      <c r="F31" s="7"/>
    </row>
    <row r="32" spans="1:6" ht="12.75" x14ac:dyDescent="0.2">
      <c r="A32" s="4" t="s">
        <v>76</v>
      </c>
      <c r="B32" s="5" t="s">
        <v>20</v>
      </c>
      <c r="C32" s="5" t="s">
        <v>28</v>
      </c>
      <c r="D32" s="6" t="s">
        <v>11</v>
      </c>
      <c r="E32" s="5" t="s">
        <v>77</v>
      </c>
      <c r="F32" s="7"/>
    </row>
    <row r="33" spans="1:6" ht="12.75" x14ac:dyDescent="0.2">
      <c r="A33" s="4" t="s">
        <v>78</v>
      </c>
      <c r="B33" s="5" t="s">
        <v>20</v>
      </c>
      <c r="C33" s="5" t="s">
        <v>28</v>
      </c>
      <c r="D33" s="6" t="s">
        <v>11</v>
      </c>
      <c r="E33" s="5" t="s">
        <v>79</v>
      </c>
      <c r="F33" s="7"/>
    </row>
    <row r="34" spans="1:6" ht="12.75" x14ac:dyDescent="0.2">
      <c r="A34" s="10" t="str">
        <f>HYPERLINK("http://enplexgames.com/","Enplex Games")</f>
        <v>Enplex Games</v>
      </c>
      <c r="B34" s="8" t="s">
        <v>20</v>
      </c>
      <c r="C34" s="8" t="s">
        <v>25</v>
      </c>
      <c r="D34" s="9" t="str">
        <f>HYPERLINK("http://enplexgames.com/","Ссылка")</f>
        <v>Ссылка</v>
      </c>
      <c r="E34" s="5" t="s">
        <v>80</v>
      </c>
      <c r="F34" s="7"/>
    </row>
    <row r="35" spans="1:6" ht="12.75" x14ac:dyDescent="0.2">
      <c r="A35" s="10" t="str">
        <f>HYPERLINK("https://espritgames.ru/","Esprit Games")</f>
        <v>Esprit Games</v>
      </c>
      <c r="B35" s="5" t="s">
        <v>24</v>
      </c>
      <c r="C35" s="5" t="s">
        <v>81</v>
      </c>
      <c r="D35" s="6" t="s">
        <v>11</v>
      </c>
      <c r="E35" s="5" t="s">
        <v>82</v>
      </c>
      <c r="F35" s="7"/>
    </row>
    <row r="36" spans="1:6" ht="12.75" x14ac:dyDescent="0.2">
      <c r="A36" s="4" t="s">
        <v>83</v>
      </c>
      <c r="B36" s="5" t="s">
        <v>20</v>
      </c>
      <c r="C36" s="5" t="s">
        <v>47</v>
      </c>
      <c r="D36" s="6" t="s">
        <v>11</v>
      </c>
      <c r="E36" s="5" t="s">
        <v>84</v>
      </c>
      <c r="F36" s="7"/>
    </row>
    <row r="37" spans="1:6" ht="12.75" x14ac:dyDescent="0.2">
      <c r="A37" s="10" t="str">
        <f>HYPERLINK("http://fanaticgames.net/","Fanatic Games")</f>
        <v>Fanatic Games</v>
      </c>
      <c r="B37" s="5" t="s">
        <v>20</v>
      </c>
      <c r="C37" s="5" t="s">
        <v>28</v>
      </c>
      <c r="D37" s="9" t="str">
        <f>HYPERLINK("http://fanaticgames.net/contacts/","Ссылка")</f>
        <v>Ссылка</v>
      </c>
      <c r="E37" s="5" t="s">
        <v>85</v>
      </c>
      <c r="F37" s="7"/>
    </row>
    <row r="38" spans="1:6" ht="25.5" x14ac:dyDescent="0.2">
      <c r="A38" s="4" t="s">
        <v>86</v>
      </c>
      <c r="B38" s="5" t="s">
        <v>9</v>
      </c>
      <c r="C38" s="5" t="s">
        <v>28</v>
      </c>
      <c r="D38" s="6" t="s">
        <v>11</v>
      </c>
      <c r="E38" s="5" t="s">
        <v>87</v>
      </c>
      <c r="F38" s="7"/>
    </row>
    <row r="39" spans="1:6" ht="12.75" x14ac:dyDescent="0.2">
      <c r="A39" s="4" t="s">
        <v>88</v>
      </c>
      <c r="B39" s="5" t="s">
        <v>20</v>
      </c>
      <c r="C39" s="5" t="s">
        <v>47</v>
      </c>
      <c r="D39" s="6" t="s">
        <v>11</v>
      </c>
      <c r="E39" s="5" t="s">
        <v>89</v>
      </c>
      <c r="F39" s="7" t="s">
        <v>90</v>
      </c>
    </row>
    <row r="40" spans="1:6" ht="25.5" x14ac:dyDescent="0.2">
      <c r="A40" s="4" t="s">
        <v>91</v>
      </c>
      <c r="B40" s="5" t="s">
        <v>20</v>
      </c>
      <c r="C40" s="5" t="s">
        <v>28</v>
      </c>
      <c r="D40" s="6" t="s">
        <v>11</v>
      </c>
      <c r="E40" s="5" t="s">
        <v>92</v>
      </c>
      <c r="F40" s="7"/>
    </row>
    <row r="41" spans="1:6" ht="25.5" x14ac:dyDescent="0.2">
      <c r="A41" s="4" t="s">
        <v>93</v>
      </c>
      <c r="B41" s="5" t="s">
        <v>9</v>
      </c>
      <c r="C41" s="5" t="s">
        <v>14</v>
      </c>
      <c r="D41" s="6" t="s">
        <v>11</v>
      </c>
      <c r="E41" s="8" t="s">
        <v>94</v>
      </c>
      <c r="F41" s="11" t="s">
        <v>95</v>
      </c>
    </row>
    <row r="42" spans="1:6" ht="25.5" x14ac:dyDescent="0.2">
      <c r="A42" s="4" t="s">
        <v>96</v>
      </c>
      <c r="B42" s="5" t="s">
        <v>20</v>
      </c>
      <c r="C42" s="5" t="s">
        <v>72</v>
      </c>
      <c r="D42" s="6" t="s">
        <v>11</v>
      </c>
      <c r="E42" s="8" t="s">
        <v>97</v>
      </c>
      <c r="F42" s="11"/>
    </row>
    <row r="43" spans="1:6" ht="25.5" x14ac:dyDescent="0.2">
      <c r="A43" s="4" t="s">
        <v>98</v>
      </c>
      <c r="B43" s="5" t="s">
        <v>9</v>
      </c>
      <c r="C43" s="5" t="s">
        <v>28</v>
      </c>
      <c r="D43" s="6" t="s">
        <v>11</v>
      </c>
      <c r="E43" s="5" t="s">
        <v>99</v>
      </c>
      <c r="F43" s="7"/>
    </row>
    <row r="44" spans="1:6" ht="38.25" x14ac:dyDescent="0.2">
      <c r="A44" s="4" t="s">
        <v>100</v>
      </c>
      <c r="B44" s="5" t="s">
        <v>20</v>
      </c>
      <c r="C44" s="5" t="s">
        <v>28</v>
      </c>
      <c r="D44" s="6" t="s">
        <v>11</v>
      </c>
      <c r="E44" s="8" t="s">
        <v>101</v>
      </c>
      <c r="F44" s="11" t="s">
        <v>102</v>
      </c>
    </row>
    <row r="45" spans="1:6" ht="25.5" x14ac:dyDescent="0.2">
      <c r="A45" s="4" t="s">
        <v>103</v>
      </c>
      <c r="B45" s="5" t="s">
        <v>24</v>
      </c>
      <c r="C45" s="5" t="s">
        <v>10</v>
      </c>
      <c r="D45" s="6" t="s">
        <v>11</v>
      </c>
      <c r="E45" s="5" t="s">
        <v>104</v>
      </c>
      <c r="F45" s="7" t="s">
        <v>105</v>
      </c>
    </row>
    <row r="46" spans="1:6" ht="25.5" x14ac:dyDescent="0.2">
      <c r="A46" s="4" t="s">
        <v>106</v>
      </c>
      <c r="B46" s="5" t="s">
        <v>9</v>
      </c>
      <c r="C46" s="5" t="s">
        <v>65</v>
      </c>
      <c r="D46" s="6" t="s">
        <v>11</v>
      </c>
      <c r="E46" s="5" t="s">
        <v>107</v>
      </c>
      <c r="F46" s="11"/>
    </row>
    <row r="47" spans="1:6" ht="25.5" x14ac:dyDescent="0.2">
      <c r="A47" s="4" t="s">
        <v>108</v>
      </c>
      <c r="B47" s="5" t="s">
        <v>9</v>
      </c>
      <c r="C47" s="5" t="s">
        <v>109</v>
      </c>
      <c r="D47" s="6" t="s">
        <v>11</v>
      </c>
      <c r="E47" s="5" t="s">
        <v>110</v>
      </c>
      <c r="F47" s="7"/>
    </row>
    <row r="48" spans="1:6" ht="12.75" x14ac:dyDescent="0.2">
      <c r="A48" s="4" t="s">
        <v>111</v>
      </c>
      <c r="B48" s="5" t="s">
        <v>20</v>
      </c>
      <c r="C48" s="5" t="s">
        <v>65</v>
      </c>
      <c r="D48" s="6" t="s">
        <v>11</v>
      </c>
      <c r="E48" s="5" t="s">
        <v>112</v>
      </c>
      <c r="F48" s="7"/>
    </row>
    <row r="49" spans="1:6" ht="12.75" x14ac:dyDescent="0.2">
      <c r="A49" s="4" t="s">
        <v>113</v>
      </c>
      <c r="B49" s="5" t="s">
        <v>20</v>
      </c>
      <c r="C49" s="5" t="s">
        <v>65</v>
      </c>
      <c r="D49" s="6" t="s">
        <v>11</v>
      </c>
      <c r="E49" s="5" t="s">
        <v>114</v>
      </c>
      <c r="F49" s="7"/>
    </row>
    <row r="50" spans="1:6" ht="12.75" x14ac:dyDescent="0.2">
      <c r="A50" s="4" t="s">
        <v>115</v>
      </c>
      <c r="B50" s="5" t="s">
        <v>20</v>
      </c>
      <c r="C50" s="5" t="s">
        <v>28</v>
      </c>
      <c r="D50" s="6" t="s">
        <v>11</v>
      </c>
      <c r="E50" s="5" t="s">
        <v>116</v>
      </c>
      <c r="F50" s="7"/>
    </row>
    <row r="51" spans="1:6" ht="12.75" x14ac:dyDescent="0.2">
      <c r="A51" s="4" t="s">
        <v>117</v>
      </c>
      <c r="B51" s="5" t="s">
        <v>20</v>
      </c>
      <c r="C51" s="5" t="s">
        <v>51</v>
      </c>
      <c r="D51" s="6" t="s">
        <v>11</v>
      </c>
      <c r="E51" s="5" t="s">
        <v>118</v>
      </c>
      <c r="F51" s="7"/>
    </row>
    <row r="52" spans="1:6" ht="25.5" x14ac:dyDescent="0.2">
      <c r="A52" s="10" t="str">
        <f>HYPERLINK("http://hypetraindigital.com/","HypeTrain Digital")</f>
        <v>HypeTrain Digital</v>
      </c>
      <c r="B52" s="5" t="s">
        <v>9</v>
      </c>
      <c r="C52" s="5" t="s">
        <v>119</v>
      </c>
      <c r="D52" s="9" t="str">
        <f>HYPERLINK("http://hypetraindigital.com/","Ссылка")</f>
        <v>Ссылка</v>
      </c>
      <c r="E52" s="5" t="s">
        <v>120</v>
      </c>
      <c r="F52" s="7"/>
    </row>
    <row r="53" spans="1:6" ht="12.75" x14ac:dyDescent="0.2">
      <c r="A53" s="4" t="s">
        <v>121</v>
      </c>
      <c r="B53" s="5" t="s">
        <v>20</v>
      </c>
      <c r="C53" s="5" t="s">
        <v>25</v>
      </c>
      <c r="D53" s="6" t="s">
        <v>11</v>
      </c>
      <c r="E53" s="5" t="s">
        <v>122</v>
      </c>
      <c r="F53" s="7"/>
    </row>
    <row r="54" spans="1:6" ht="25.5" x14ac:dyDescent="0.2">
      <c r="A54" s="12" t="str">
        <f>HYPERLINK("http://immergity.com/","Immergity")</f>
        <v>Immergity</v>
      </c>
      <c r="B54" s="13" t="s">
        <v>20</v>
      </c>
      <c r="C54" s="13" t="s">
        <v>21</v>
      </c>
      <c r="D54" s="14" t="str">
        <f>HYPERLINK("http://immergity.com/job/","Ссылка")</f>
        <v>Ссылка</v>
      </c>
      <c r="E54" s="13" t="s">
        <v>123</v>
      </c>
      <c r="F54" s="15"/>
    </row>
    <row r="55" spans="1:6" ht="12.75" x14ac:dyDescent="0.2">
      <c r="A55" s="4" t="s">
        <v>124</v>
      </c>
      <c r="B55" s="5" t="s">
        <v>20</v>
      </c>
      <c r="C55" s="5" t="s">
        <v>28</v>
      </c>
      <c r="D55" s="6" t="s">
        <v>11</v>
      </c>
      <c r="E55" s="5" t="s">
        <v>125</v>
      </c>
      <c r="F55" s="7"/>
    </row>
    <row r="56" spans="1:6" ht="25.5" x14ac:dyDescent="0.2">
      <c r="A56" s="4" t="s">
        <v>126</v>
      </c>
      <c r="B56" s="5" t="s">
        <v>24</v>
      </c>
      <c r="C56" s="5" t="s">
        <v>28</v>
      </c>
      <c r="D56" s="6" t="s">
        <v>11</v>
      </c>
      <c r="E56" s="5" t="s">
        <v>127</v>
      </c>
      <c r="F56" s="7"/>
    </row>
    <row r="57" spans="1:6" ht="12.75" x14ac:dyDescent="0.2">
      <c r="A57" s="4" t="s">
        <v>128</v>
      </c>
      <c r="B57" s="5" t="s">
        <v>24</v>
      </c>
      <c r="C57" s="5" t="s">
        <v>25</v>
      </c>
      <c r="D57" s="6" t="s">
        <v>11</v>
      </c>
      <c r="E57" s="5" t="s">
        <v>129</v>
      </c>
      <c r="F57" s="7"/>
    </row>
    <row r="58" spans="1:6" ht="12.75" x14ac:dyDescent="0.2">
      <c r="A58" s="4" t="s">
        <v>130</v>
      </c>
      <c r="B58" s="5" t="s">
        <v>20</v>
      </c>
      <c r="C58" s="5" t="s">
        <v>25</v>
      </c>
      <c r="D58" s="6" t="s">
        <v>11</v>
      </c>
      <c r="E58" s="8" t="s">
        <v>131</v>
      </c>
      <c r="F58" s="11"/>
    </row>
    <row r="59" spans="1:6" ht="12.75" x14ac:dyDescent="0.2">
      <c r="A59" s="4" t="s">
        <v>132</v>
      </c>
      <c r="B59" s="5" t="s">
        <v>20</v>
      </c>
      <c r="C59" s="5" t="s">
        <v>17</v>
      </c>
      <c r="D59" s="6" t="s">
        <v>11</v>
      </c>
      <c r="E59" s="5" t="s">
        <v>133</v>
      </c>
      <c r="F59" s="7"/>
    </row>
    <row r="60" spans="1:6" ht="12.75" x14ac:dyDescent="0.2">
      <c r="A60" s="4" t="s">
        <v>134</v>
      </c>
      <c r="B60" s="5" t="s">
        <v>20</v>
      </c>
      <c r="C60" s="5" t="s">
        <v>28</v>
      </c>
      <c r="D60" s="6" t="s">
        <v>11</v>
      </c>
      <c r="E60" s="5" t="s">
        <v>135</v>
      </c>
      <c r="F60" s="7"/>
    </row>
    <row r="61" spans="1:6" ht="12.75" x14ac:dyDescent="0.2">
      <c r="A61" s="4" t="s">
        <v>136</v>
      </c>
      <c r="B61" s="5" t="s">
        <v>20</v>
      </c>
      <c r="C61" s="5" t="s">
        <v>28</v>
      </c>
      <c r="D61" s="6" t="s">
        <v>11</v>
      </c>
      <c r="E61" s="5" t="s">
        <v>137</v>
      </c>
      <c r="F61" s="7" t="s">
        <v>138</v>
      </c>
    </row>
    <row r="62" spans="1:6" ht="12.75" x14ac:dyDescent="0.2">
      <c r="A62" s="4" t="s">
        <v>139</v>
      </c>
      <c r="B62" s="5" t="s">
        <v>20</v>
      </c>
      <c r="C62" s="5" t="s">
        <v>25</v>
      </c>
      <c r="D62" s="6" t="s">
        <v>11</v>
      </c>
      <c r="E62" s="5" t="s">
        <v>140</v>
      </c>
      <c r="F62" s="7"/>
    </row>
    <row r="63" spans="1:6" ht="38.25" x14ac:dyDescent="0.2">
      <c r="A63" s="4" t="s">
        <v>141</v>
      </c>
      <c r="B63" s="5" t="s">
        <v>9</v>
      </c>
      <c r="C63" s="5" t="s">
        <v>142</v>
      </c>
      <c r="D63" s="6" t="s">
        <v>11</v>
      </c>
      <c r="E63" s="5" t="s">
        <v>143</v>
      </c>
      <c r="F63" s="7" t="s">
        <v>144</v>
      </c>
    </row>
    <row r="64" spans="1:6" ht="12.75" x14ac:dyDescent="0.2">
      <c r="A64" s="10" t="str">
        <f>HYPERLINK("http://manalotgames.com/","Manalot Games")</f>
        <v>Manalot Games</v>
      </c>
      <c r="B64" s="5" t="s">
        <v>20</v>
      </c>
      <c r="C64" s="5" t="s">
        <v>65</v>
      </c>
      <c r="D64" s="9" t="str">
        <f>HYPERLINK("http://manalotgames.com/","Ссылка")</f>
        <v>Ссылка</v>
      </c>
      <c r="E64" s="5" t="s">
        <v>145</v>
      </c>
      <c r="F64" s="7"/>
    </row>
    <row r="65" spans="1:6" ht="12.75" x14ac:dyDescent="0.2">
      <c r="A65" s="16" t="s">
        <v>146</v>
      </c>
      <c r="B65" s="8" t="s">
        <v>20</v>
      </c>
      <c r="C65" s="5" t="s">
        <v>28</v>
      </c>
      <c r="D65" s="17" t="s">
        <v>11</v>
      </c>
      <c r="E65" s="8" t="s">
        <v>147</v>
      </c>
      <c r="F65" s="11"/>
    </row>
    <row r="66" spans="1:6" ht="12.75" x14ac:dyDescent="0.2">
      <c r="A66" s="4" t="s">
        <v>148</v>
      </c>
      <c r="B66" s="5" t="s">
        <v>24</v>
      </c>
      <c r="C66" s="5" t="s">
        <v>28</v>
      </c>
      <c r="D66" s="6" t="s">
        <v>11</v>
      </c>
      <c r="E66" s="5" t="s">
        <v>149</v>
      </c>
      <c r="F66" s="7"/>
    </row>
    <row r="67" spans="1:6" ht="12.75" x14ac:dyDescent="0.2">
      <c r="A67" s="10" t="str">
        <f>HYPERLINK("http://mundfish.com/","Mundfish")</f>
        <v>Mundfish</v>
      </c>
      <c r="B67" s="8" t="s">
        <v>20</v>
      </c>
      <c r="C67" s="5" t="s">
        <v>150</v>
      </c>
      <c r="D67" s="9" t="str">
        <f>HYPERLINK("http://mundfish.com/career/","Ссылка")</f>
        <v>Ссылка</v>
      </c>
      <c r="E67" s="5" t="s">
        <v>151</v>
      </c>
      <c r="F67" s="7"/>
    </row>
    <row r="68" spans="1:6" ht="25.5" x14ac:dyDescent="0.2">
      <c r="A68" s="4" t="s">
        <v>152</v>
      </c>
      <c r="B68" s="5" t="s">
        <v>9</v>
      </c>
      <c r="C68" s="5" t="s">
        <v>153</v>
      </c>
      <c r="D68" s="6" t="s">
        <v>11</v>
      </c>
      <c r="E68" s="5" t="s">
        <v>154</v>
      </c>
      <c r="F68" s="7" t="s">
        <v>155</v>
      </c>
    </row>
    <row r="69" spans="1:6" ht="12.75" x14ac:dyDescent="0.2">
      <c r="A69" s="4" t="s">
        <v>156</v>
      </c>
      <c r="B69" s="5" t="s">
        <v>20</v>
      </c>
      <c r="C69" s="5" t="s">
        <v>28</v>
      </c>
      <c r="D69" s="6" t="s">
        <v>11</v>
      </c>
      <c r="E69" s="5" t="s">
        <v>157</v>
      </c>
      <c r="F69" s="7"/>
    </row>
    <row r="70" spans="1:6" ht="25.5" x14ac:dyDescent="0.2">
      <c r="A70" s="4" t="s">
        <v>158</v>
      </c>
      <c r="B70" s="5" t="s">
        <v>20</v>
      </c>
      <c r="C70" s="5" t="s">
        <v>47</v>
      </c>
      <c r="D70" s="6" t="s">
        <v>11</v>
      </c>
      <c r="E70" s="5" t="s">
        <v>159</v>
      </c>
      <c r="F70" s="7"/>
    </row>
    <row r="71" spans="1:6" ht="12.75" x14ac:dyDescent="0.2">
      <c r="A71" s="4" t="s">
        <v>160</v>
      </c>
      <c r="B71" s="5" t="s">
        <v>24</v>
      </c>
      <c r="C71" s="5" t="s">
        <v>161</v>
      </c>
      <c r="D71" s="6" t="s">
        <v>11</v>
      </c>
      <c r="E71" s="5" t="s">
        <v>162</v>
      </c>
      <c r="F71" s="7"/>
    </row>
    <row r="72" spans="1:6" ht="12.75" x14ac:dyDescent="0.2">
      <c r="A72" s="10" t="str">
        <f>HYPERLINK("https://owlcatgames.com/","Owlcat Games")</f>
        <v>Owlcat Games</v>
      </c>
      <c r="B72" s="5" t="s">
        <v>20</v>
      </c>
      <c r="C72" s="5" t="s">
        <v>25</v>
      </c>
      <c r="D72" s="9" t="str">
        <f>HYPERLINK("https://owlcatgames.com/","Ссылка")</f>
        <v>Ссылка</v>
      </c>
      <c r="E72" s="5" t="s">
        <v>163</v>
      </c>
      <c r="F72" s="7"/>
    </row>
    <row r="73" spans="1:6" ht="12.75" x14ac:dyDescent="0.2">
      <c r="A73" s="4" t="s">
        <v>164</v>
      </c>
      <c r="B73" s="5" t="s">
        <v>20</v>
      </c>
      <c r="C73" s="5" t="s">
        <v>25</v>
      </c>
      <c r="D73" s="6" t="s">
        <v>11</v>
      </c>
      <c r="E73" s="5" t="s">
        <v>165</v>
      </c>
      <c r="F73" s="7"/>
    </row>
    <row r="74" spans="1:6" ht="12.75" x14ac:dyDescent="0.2">
      <c r="A74" s="10" t="str">
        <f>HYPERLINK("http://www.polyplay.me/","POLYPLAY Inc")</f>
        <v>POLYPLAY Inc</v>
      </c>
      <c r="B74" s="5" t="s">
        <v>20</v>
      </c>
      <c r="C74" s="5" t="s">
        <v>28</v>
      </c>
      <c r="D74" s="9" t="str">
        <f>HYPERLINK("http://www.polyplay.me/","Ссылка")</f>
        <v>Ссылка</v>
      </c>
      <c r="E74" s="5" t="s">
        <v>166</v>
      </c>
      <c r="F74" s="7"/>
    </row>
    <row r="75" spans="1:6" ht="12.75" x14ac:dyDescent="0.2">
      <c r="A75" s="10" t="str">
        <f>HYPERLINK("http://orcs-promo.ragcat-games.com/","Ragcat Games")</f>
        <v>Ragcat Games</v>
      </c>
      <c r="B75" s="5" t="s">
        <v>20</v>
      </c>
      <c r="C75" s="5" t="s">
        <v>161</v>
      </c>
      <c r="D75" s="9" t="str">
        <f>HYPERLINK("http://orcs-promo.ragcat-games.com/","Ссылка")</f>
        <v>Ссылка</v>
      </c>
      <c r="E75" s="5" t="s">
        <v>167</v>
      </c>
      <c r="F75" s="7"/>
    </row>
    <row r="76" spans="1:6" ht="12.75" x14ac:dyDescent="0.2">
      <c r="A76" s="4" t="s">
        <v>168</v>
      </c>
      <c r="B76" s="5" t="s">
        <v>20</v>
      </c>
      <c r="C76" s="5" t="s">
        <v>25</v>
      </c>
      <c r="D76" s="6" t="s">
        <v>11</v>
      </c>
      <c r="E76" s="5" t="s">
        <v>169</v>
      </c>
      <c r="F76" s="7"/>
    </row>
    <row r="77" spans="1:6" ht="12.75" x14ac:dyDescent="0.2">
      <c r="A77" s="4" t="s">
        <v>170</v>
      </c>
      <c r="B77" s="5" t="s">
        <v>20</v>
      </c>
      <c r="C77" s="5" t="s">
        <v>28</v>
      </c>
      <c r="D77" s="6" t="s">
        <v>11</v>
      </c>
      <c r="E77" s="5" t="s">
        <v>171</v>
      </c>
      <c r="F77" s="7"/>
    </row>
    <row r="78" spans="1:6" ht="12.75" x14ac:dyDescent="0.2">
      <c r="A78" s="10" t="str">
        <f>HYPERLINK("https://playdisplay.com/ru/","PlayDisplay")</f>
        <v>PlayDisplay</v>
      </c>
      <c r="B78" s="5" t="s">
        <v>20</v>
      </c>
      <c r="C78" s="5" t="s">
        <v>21</v>
      </c>
      <c r="D78" s="9" t="str">
        <f>HYPERLINK("https://playdisplay.com/ru/contacts/","Ссылка")</f>
        <v>Ссылка</v>
      </c>
      <c r="E78" s="5" t="s">
        <v>172</v>
      </c>
      <c r="F78" s="7"/>
    </row>
    <row r="79" spans="1:6" ht="12.75" x14ac:dyDescent="0.2">
      <c r="A79" s="4" t="s">
        <v>173</v>
      </c>
      <c r="B79" s="5" t="s">
        <v>20</v>
      </c>
      <c r="C79" s="5" t="s">
        <v>28</v>
      </c>
      <c r="D79" s="6" t="s">
        <v>11</v>
      </c>
      <c r="E79" s="5" t="s">
        <v>174</v>
      </c>
      <c r="F79" s="7"/>
    </row>
    <row r="80" spans="1:6" ht="12.75" x14ac:dyDescent="0.2">
      <c r="A80" s="4" t="s">
        <v>175</v>
      </c>
      <c r="B80" s="5" t="s">
        <v>20</v>
      </c>
      <c r="C80" s="5" t="s">
        <v>21</v>
      </c>
      <c r="D80" s="6" t="s">
        <v>11</v>
      </c>
      <c r="E80" s="5" t="s">
        <v>176</v>
      </c>
      <c r="F80" s="7"/>
    </row>
    <row r="81" spans="1:6" ht="12.75" x14ac:dyDescent="0.2">
      <c r="A81" s="4" t="s">
        <v>177</v>
      </c>
      <c r="B81" s="5" t="s">
        <v>20</v>
      </c>
      <c r="C81" s="5" t="s">
        <v>47</v>
      </c>
      <c r="D81" s="6" t="s">
        <v>11</v>
      </c>
      <c r="E81" s="5" t="s">
        <v>178</v>
      </c>
      <c r="F81" s="7"/>
    </row>
    <row r="82" spans="1:6" ht="12.75" x14ac:dyDescent="0.2">
      <c r="A82" s="4" t="s">
        <v>179</v>
      </c>
      <c r="B82" s="5" t="s">
        <v>20</v>
      </c>
      <c r="C82" s="5" t="s">
        <v>25</v>
      </c>
      <c r="D82" s="6" t="s">
        <v>11</v>
      </c>
      <c r="E82" s="5" t="s">
        <v>180</v>
      </c>
      <c r="F82" s="7"/>
    </row>
    <row r="83" spans="1:6" ht="25.5" x14ac:dyDescent="0.2">
      <c r="A83" s="10" t="str">
        <f>HYPERLINK("postworldgame.com","Screwdriver Entertainment")</f>
        <v>Screwdriver Entertainment</v>
      </c>
      <c r="B83" s="5" t="s">
        <v>20</v>
      </c>
      <c r="C83" s="5" t="s">
        <v>25</v>
      </c>
      <c r="D83" s="9" t="str">
        <f>HYPERLINK("http://postworldgame.com/en/Contacts/ ","Ссылка")</f>
        <v>Ссылка</v>
      </c>
      <c r="E83" s="5" t="s">
        <v>181</v>
      </c>
      <c r="F83" s="7"/>
    </row>
    <row r="84" spans="1:6" ht="12.75" x14ac:dyDescent="0.2">
      <c r="A84" s="4" t="s">
        <v>182</v>
      </c>
      <c r="B84" s="5" t="s">
        <v>20</v>
      </c>
      <c r="C84" s="5" t="s">
        <v>183</v>
      </c>
      <c r="D84" s="6" t="s">
        <v>11</v>
      </c>
      <c r="E84" s="5" t="s">
        <v>184</v>
      </c>
      <c r="F84" s="7"/>
    </row>
    <row r="85" spans="1:6" ht="26.25" thickBot="1" x14ac:dyDescent="0.25">
      <c r="A85" s="16" t="s">
        <v>185</v>
      </c>
      <c r="B85" s="5" t="s">
        <v>9</v>
      </c>
      <c r="C85" s="8" t="s">
        <v>25</v>
      </c>
      <c r="D85" s="17" t="s">
        <v>11</v>
      </c>
      <c r="E85" s="8" t="s">
        <v>186</v>
      </c>
      <c r="F85" s="11"/>
    </row>
    <row r="86" spans="1:6" ht="13.5" thickBot="1" x14ac:dyDescent="0.25">
      <c r="A86" s="61" t="s">
        <v>570</v>
      </c>
      <c r="B86" s="62" t="s">
        <v>20</v>
      </c>
      <c r="C86" s="62" t="s">
        <v>28</v>
      </c>
      <c r="D86" s="61" t="s">
        <v>11</v>
      </c>
      <c r="E86" s="62" t="s">
        <v>571</v>
      </c>
      <c r="F86" s="62"/>
    </row>
    <row r="87" spans="1:6" ht="12.75" x14ac:dyDescent="0.2">
      <c r="A87" s="16" t="s">
        <v>187</v>
      </c>
      <c r="B87" s="5" t="s">
        <v>20</v>
      </c>
      <c r="C87" s="5" t="s">
        <v>47</v>
      </c>
      <c r="D87" s="17" t="s">
        <v>11</v>
      </c>
      <c r="E87" s="8" t="s">
        <v>188</v>
      </c>
      <c r="F87" s="11"/>
    </row>
    <row r="88" spans="1:6" ht="13.5" thickBot="1" x14ac:dyDescent="0.25">
      <c r="A88" s="4" t="s">
        <v>189</v>
      </c>
      <c r="B88" s="5" t="s">
        <v>24</v>
      </c>
      <c r="C88" s="5" t="s">
        <v>25</v>
      </c>
      <c r="D88" s="6" t="s">
        <v>11</v>
      </c>
      <c r="E88" s="5" t="s">
        <v>190</v>
      </c>
      <c r="F88" s="7"/>
    </row>
    <row r="89" spans="1:6" ht="24.75" thickBot="1" x14ac:dyDescent="0.25">
      <c r="A89" s="59" t="s">
        <v>566</v>
      </c>
      <c r="B89" s="60" t="s">
        <v>567</v>
      </c>
      <c r="C89" s="60" t="s">
        <v>28</v>
      </c>
      <c r="D89" s="59" t="s">
        <v>11</v>
      </c>
      <c r="E89" s="60" t="s">
        <v>568</v>
      </c>
      <c r="F89" s="60" t="s">
        <v>569</v>
      </c>
    </row>
    <row r="90" spans="1:6" ht="25.5" x14ac:dyDescent="0.2">
      <c r="A90" s="4" t="s">
        <v>191</v>
      </c>
      <c r="B90" s="5" t="s">
        <v>20</v>
      </c>
      <c r="C90" s="5" t="s">
        <v>28</v>
      </c>
      <c r="D90" s="6" t="s">
        <v>11</v>
      </c>
      <c r="E90" s="5" t="s">
        <v>192</v>
      </c>
      <c r="F90" s="7"/>
    </row>
    <row r="91" spans="1:6" ht="25.5" x14ac:dyDescent="0.2">
      <c r="A91" s="4" t="s">
        <v>193</v>
      </c>
      <c r="B91" s="5" t="s">
        <v>20</v>
      </c>
      <c r="C91" s="5" t="s">
        <v>183</v>
      </c>
      <c r="D91" s="6" t="s">
        <v>11</v>
      </c>
      <c r="E91" s="5" t="s">
        <v>194</v>
      </c>
      <c r="F91" s="7" t="s">
        <v>195</v>
      </c>
    </row>
    <row r="92" spans="1:6" ht="12.75" x14ac:dyDescent="0.2">
      <c r="A92" s="10" t="str">
        <f>HYPERLINK("http://tortugasocial.ru","Tortuga")</f>
        <v>Tortuga</v>
      </c>
      <c r="B92" s="5" t="s">
        <v>20</v>
      </c>
      <c r="C92" s="5" t="s">
        <v>47</v>
      </c>
      <c r="D92" s="9" t="str">
        <f>HYPERLINK("http://tortugasocial.ru/vacancy/","Ссылка")</f>
        <v>Ссылка</v>
      </c>
      <c r="E92" s="5" t="s">
        <v>196</v>
      </c>
      <c r="F92" s="7"/>
    </row>
    <row r="93" spans="1:6" ht="12.75" x14ac:dyDescent="0.2">
      <c r="A93" s="10" t="str">
        <f>HYPERLINK("https://www.veagames.com/","VEA GAMES")</f>
        <v>VEA GAMES</v>
      </c>
      <c r="B93" s="5" t="s">
        <v>20</v>
      </c>
      <c r="C93" s="5"/>
      <c r="D93" s="9" t="str">
        <f>HYPERLINK("https://www.veagames.com/contact","Ссылка")</f>
        <v>Ссылка</v>
      </c>
      <c r="E93" s="5"/>
      <c r="F93" s="7"/>
    </row>
    <row r="94" spans="1:6" ht="12.75" x14ac:dyDescent="0.2">
      <c r="A94" s="4" t="s">
        <v>197</v>
      </c>
      <c r="B94" s="5" t="s">
        <v>20</v>
      </c>
      <c r="C94" s="5" t="s">
        <v>28</v>
      </c>
      <c r="D94" s="6" t="s">
        <v>11</v>
      </c>
      <c r="E94" s="5" t="s">
        <v>198</v>
      </c>
      <c r="F94" s="7"/>
    </row>
    <row r="95" spans="1:6" ht="12.75" x14ac:dyDescent="0.2">
      <c r="A95" s="4" t="s">
        <v>199</v>
      </c>
      <c r="B95" s="5" t="s">
        <v>20</v>
      </c>
      <c r="C95" s="5" t="s">
        <v>28</v>
      </c>
      <c r="D95" s="6" t="s">
        <v>11</v>
      </c>
      <c r="E95" s="5" t="s">
        <v>200</v>
      </c>
      <c r="F95" s="7"/>
    </row>
    <row r="96" spans="1:6" ht="25.5" x14ac:dyDescent="0.2">
      <c r="A96" s="4" t="s">
        <v>201</v>
      </c>
      <c r="B96" s="5" t="s">
        <v>20</v>
      </c>
      <c r="C96" s="5" t="s">
        <v>28</v>
      </c>
      <c r="D96" s="6" t="s">
        <v>11</v>
      </c>
      <c r="E96" s="5" t="s">
        <v>202</v>
      </c>
      <c r="F96" s="7" t="s">
        <v>203</v>
      </c>
    </row>
    <row r="97" spans="1:6" ht="12.75" x14ac:dyDescent="0.2">
      <c r="A97" s="10" t="str">
        <f>HYPERLINK("http://whalekit.ru/","Whalekit Ltd.")</f>
        <v>Whalekit Ltd.</v>
      </c>
      <c r="B97" s="5" t="s">
        <v>20</v>
      </c>
      <c r="C97" s="5" t="s">
        <v>28</v>
      </c>
      <c r="D97" s="9" t="str">
        <f>HYPERLINK("https://hh.ru/employer/213258#vacancy-list","Ссылка")</f>
        <v>Ссылка</v>
      </c>
      <c r="E97" s="5"/>
      <c r="F97" s="7"/>
    </row>
    <row r="98" spans="1:6" ht="12.75" x14ac:dyDescent="0.2">
      <c r="A98" s="4" t="s">
        <v>204</v>
      </c>
      <c r="B98" s="5" t="s">
        <v>20</v>
      </c>
      <c r="C98" s="5" t="s">
        <v>47</v>
      </c>
      <c r="D98" s="6" t="s">
        <v>11</v>
      </c>
      <c r="E98" s="5" t="s">
        <v>205</v>
      </c>
      <c r="F98" s="7" t="s">
        <v>206</v>
      </c>
    </row>
    <row r="99" spans="1:6" ht="12.75" x14ac:dyDescent="0.2">
      <c r="A99" s="4" t="s">
        <v>207</v>
      </c>
      <c r="B99" s="5" t="s">
        <v>20</v>
      </c>
      <c r="C99" s="5" t="s">
        <v>28</v>
      </c>
      <c r="D99" s="6" t="s">
        <v>11</v>
      </c>
      <c r="E99" s="5" t="s">
        <v>208</v>
      </c>
      <c r="F99" s="7"/>
    </row>
    <row r="100" spans="1:6" ht="12.75" x14ac:dyDescent="0.2">
      <c r="A100" s="10" t="str">
        <f>HYPERLINK("https://zavod.games/","ZAVOD Games")</f>
        <v>ZAVOD Games</v>
      </c>
      <c r="B100" s="5" t="s">
        <v>20</v>
      </c>
      <c r="C100" s="5" t="s">
        <v>28</v>
      </c>
      <c r="D100" s="9" t="str">
        <f>HYPERLINK("https://zavod.games/","Ссылка")</f>
        <v>Ссылка</v>
      </c>
      <c r="E100" s="5" t="s">
        <v>209</v>
      </c>
      <c r="F100" s="7"/>
    </row>
    <row r="101" spans="1:6" ht="12.75" x14ac:dyDescent="0.2">
      <c r="A101" s="4" t="s">
        <v>210</v>
      </c>
      <c r="B101" s="5" t="s">
        <v>20</v>
      </c>
      <c r="C101" s="5" t="s">
        <v>28</v>
      </c>
      <c r="D101" s="6" t="s">
        <v>11</v>
      </c>
      <c r="E101" s="5" t="s">
        <v>211</v>
      </c>
      <c r="F101" s="7" t="s">
        <v>212</v>
      </c>
    </row>
    <row r="102" spans="1:6" ht="12.75" x14ac:dyDescent="0.2">
      <c r="A102" s="4" t="s">
        <v>213</v>
      </c>
      <c r="B102" s="5" t="s">
        <v>24</v>
      </c>
      <c r="C102" s="5" t="s">
        <v>119</v>
      </c>
      <c r="D102" s="6" t="s">
        <v>11</v>
      </c>
      <c r="E102" s="8" t="s">
        <v>214</v>
      </c>
      <c r="F102" s="7"/>
    </row>
    <row r="103" spans="1:6" ht="12.75" x14ac:dyDescent="0.2">
      <c r="A103" s="4" t="s">
        <v>215</v>
      </c>
      <c r="B103" s="5" t="s">
        <v>20</v>
      </c>
      <c r="C103" s="5" t="s">
        <v>28</v>
      </c>
      <c r="D103" s="6" t="s">
        <v>11</v>
      </c>
      <c r="E103" s="8" t="s">
        <v>216</v>
      </c>
      <c r="F103" s="7"/>
    </row>
    <row r="104" spans="1:6" ht="12.75" x14ac:dyDescent="0.2">
      <c r="A104" s="4" t="s">
        <v>217</v>
      </c>
      <c r="B104" s="5" t="s">
        <v>24</v>
      </c>
      <c r="C104" s="5" t="s">
        <v>119</v>
      </c>
      <c r="D104" s="6" t="s">
        <v>11</v>
      </c>
      <c r="E104" s="5" t="s">
        <v>218</v>
      </c>
      <c r="F104" s="7"/>
    </row>
    <row r="105" spans="1:6" ht="12.75" x14ac:dyDescent="0.2">
      <c r="A105" s="50" t="s">
        <v>219</v>
      </c>
      <c r="B105" s="51"/>
      <c r="C105" s="51"/>
      <c r="D105" s="51"/>
      <c r="E105" s="51"/>
      <c r="F105" s="3"/>
    </row>
    <row r="106" spans="1:6" ht="12.75" x14ac:dyDescent="0.2">
      <c r="A106" s="4" t="s">
        <v>220</v>
      </c>
      <c r="B106" s="5" t="s">
        <v>20</v>
      </c>
      <c r="C106" s="5" t="s">
        <v>65</v>
      </c>
      <c r="D106" s="6" t="s">
        <v>11</v>
      </c>
      <c r="E106" s="5" t="s">
        <v>221</v>
      </c>
      <c r="F106" s="7"/>
    </row>
    <row r="107" spans="1:6" ht="12.75" x14ac:dyDescent="0.2">
      <c r="A107" s="10" t="str">
        <f>HYPERLINK("http://aggrostudios.com/","AggroStudios")</f>
        <v>AggroStudios</v>
      </c>
      <c r="B107" s="5" t="s">
        <v>20</v>
      </c>
      <c r="C107" s="5" t="s">
        <v>51</v>
      </c>
      <c r="D107" s="9" t="str">
        <f>HYPERLINK("http://aggrostudios.com/","Ссылка")</f>
        <v>Ссылка</v>
      </c>
      <c r="E107" s="5" t="s">
        <v>222</v>
      </c>
      <c r="F107" s="7"/>
    </row>
    <row r="108" spans="1:6" ht="12.75" x14ac:dyDescent="0.2">
      <c r="A108" s="4" t="s">
        <v>223</v>
      </c>
      <c r="B108" s="5" t="s">
        <v>20</v>
      </c>
      <c r="C108" s="5" t="s">
        <v>25</v>
      </c>
      <c r="D108" s="6" t="s">
        <v>11</v>
      </c>
      <c r="E108" s="5" t="s">
        <v>224</v>
      </c>
      <c r="F108" s="7"/>
    </row>
    <row r="109" spans="1:6" ht="12.75" x14ac:dyDescent="0.2">
      <c r="A109" s="4" t="s">
        <v>225</v>
      </c>
      <c r="B109" s="5" t="s">
        <v>20</v>
      </c>
      <c r="C109" s="5" t="s">
        <v>28</v>
      </c>
      <c r="D109" s="6" t="s">
        <v>11</v>
      </c>
      <c r="E109" s="5" t="s">
        <v>226</v>
      </c>
      <c r="F109" s="7"/>
    </row>
    <row r="110" spans="1:6" ht="12.75" x14ac:dyDescent="0.2">
      <c r="A110" s="4" t="s">
        <v>227</v>
      </c>
      <c r="B110" s="5" t="s">
        <v>20</v>
      </c>
      <c r="C110" s="5" t="s">
        <v>28</v>
      </c>
      <c r="D110" s="6" t="s">
        <v>11</v>
      </c>
      <c r="E110" s="5" t="s">
        <v>228</v>
      </c>
      <c r="F110" s="7"/>
    </row>
    <row r="111" spans="1:6" ht="25.5" x14ac:dyDescent="0.2">
      <c r="A111" s="4" t="s">
        <v>229</v>
      </c>
      <c r="B111" s="5" t="s">
        <v>20</v>
      </c>
      <c r="C111" s="5" t="s">
        <v>28</v>
      </c>
      <c r="D111" s="6" t="s">
        <v>11</v>
      </c>
      <c r="E111" s="5" t="s">
        <v>230</v>
      </c>
      <c r="F111" s="7" t="s">
        <v>231</v>
      </c>
    </row>
    <row r="112" spans="1:6" ht="12.75" x14ac:dyDescent="0.2">
      <c r="A112" s="4" t="s">
        <v>232</v>
      </c>
      <c r="B112" s="5" t="s">
        <v>20</v>
      </c>
      <c r="C112" s="5" t="s">
        <v>109</v>
      </c>
      <c r="D112" s="6" t="s">
        <v>11</v>
      </c>
      <c r="E112" s="5" t="s">
        <v>233</v>
      </c>
      <c r="F112" s="7"/>
    </row>
    <row r="113" spans="1:6" ht="12.75" x14ac:dyDescent="0.2">
      <c r="A113" s="4" t="s">
        <v>234</v>
      </c>
      <c r="B113" s="5" t="s">
        <v>20</v>
      </c>
      <c r="C113" s="5" t="s">
        <v>235</v>
      </c>
      <c r="D113" s="6" t="s">
        <v>11</v>
      </c>
      <c r="E113" s="5" t="s">
        <v>236</v>
      </c>
      <c r="F113" s="7" t="s">
        <v>237</v>
      </c>
    </row>
    <row r="114" spans="1:6" ht="12.75" x14ac:dyDescent="0.2">
      <c r="A114" s="4" t="s">
        <v>238</v>
      </c>
      <c r="B114" s="5" t="s">
        <v>20</v>
      </c>
      <c r="C114" s="5" t="s">
        <v>17</v>
      </c>
      <c r="D114" s="6" t="s">
        <v>11</v>
      </c>
      <c r="E114" s="5" t="s">
        <v>239</v>
      </c>
      <c r="F114" s="7"/>
    </row>
    <row r="115" spans="1:6" ht="25.5" x14ac:dyDescent="0.2">
      <c r="A115" s="4" t="s">
        <v>240</v>
      </c>
      <c r="B115" s="5" t="s">
        <v>9</v>
      </c>
      <c r="C115" s="5" t="s">
        <v>65</v>
      </c>
      <c r="D115" s="6" t="s">
        <v>11</v>
      </c>
      <c r="E115" s="5" t="s">
        <v>241</v>
      </c>
      <c r="F115" s="7"/>
    </row>
    <row r="116" spans="1:6" ht="12.75" x14ac:dyDescent="0.2">
      <c r="A116" s="4" t="s">
        <v>242</v>
      </c>
      <c r="B116" s="5" t="s">
        <v>20</v>
      </c>
      <c r="C116" s="5" t="s">
        <v>25</v>
      </c>
      <c r="D116" s="6" t="s">
        <v>11</v>
      </c>
      <c r="E116" s="5" t="s">
        <v>243</v>
      </c>
      <c r="F116" s="7"/>
    </row>
    <row r="117" spans="1:6" ht="12.75" x14ac:dyDescent="0.2">
      <c r="A117" s="4" t="s">
        <v>244</v>
      </c>
      <c r="B117" s="5" t="s">
        <v>20</v>
      </c>
      <c r="C117" s="5" t="s">
        <v>28</v>
      </c>
      <c r="D117" s="6" t="s">
        <v>11</v>
      </c>
      <c r="E117" s="5" t="s">
        <v>245</v>
      </c>
      <c r="F117" s="7"/>
    </row>
    <row r="118" spans="1:6" ht="12.75" x14ac:dyDescent="0.2">
      <c r="A118" s="4" t="s">
        <v>246</v>
      </c>
      <c r="B118" s="5" t="s">
        <v>20</v>
      </c>
      <c r="C118" s="5" t="s">
        <v>25</v>
      </c>
      <c r="D118" s="6" t="s">
        <v>11</v>
      </c>
      <c r="E118" s="5" t="s">
        <v>247</v>
      </c>
      <c r="F118" s="7"/>
    </row>
    <row r="119" spans="1:6" ht="12.75" x14ac:dyDescent="0.2">
      <c r="A119" s="4" t="s">
        <v>248</v>
      </c>
      <c r="B119" s="5" t="s">
        <v>20</v>
      </c>
      <c r="C119" s="5" t="s">
        <v>25</v>
      </c>
      <c r="D119" s="6" t="s">
        <v>11</v>
      </c>
      <c r="E119" s="5" t="s">
        <v>249</v>
      </c>
      <c r="F119" s="7"/>
    </row>
    <row r="120" spans="1:6" ht="25.5" x14ac:dyDescent="0.2">
      <c r="A120" s="4" t="s">
        <v>250</v>
      </c>
      <c r="B120" s="5" t="s">
        <v>20</v>
      </c>
      <c r="C120" s="5" t="s">
        <v>14</v>
      </c>
      <c r="D120" s="6" t="s">
        <v>11</v>
      </c>
      <c r="E120" s="5" t="s">
        <v>251</v>
      </c>
      <c r="F120" s="7"/>
    </row>
    <row r="121" spans="1:6" ht="12.75" x14ac:dyDescent="0.2">
      <c r="A121" s="4" t="s">
        <v>252</v>
      </c>
      <c r="B121" s="5" t="s">
        <v>20</v>
      </c>
      <c r="C121" s="5" t="s">
        <v>25</v>
      </c>
      <c r="D121" s="6" t="s">
        <v>11</v>
      </c>
      <c r="E121" s="5" t="s">
        <v>253</v>
      </c>
      <c r="F121" s="7"/>
    </row>
    <row r="122" spans="1:6" ht="25.5" x14ac:dyDescent="0.2">
      <c r="A122" s="4" t="s">
        <v>254</v>
      </c>
      <c r="B122" s="5" t="s">
        <v>9</v>
      </c>
      <c r="C122" s="5" t="s">
        <v>28</v>
      </c>
      <c r="D122" s="6" t="s">
        <v>11</v>
      </c>
      <c r="E122" s="5" t="s">
        <v>255</v>
      </c>
      <c r="F122" s="7" t="s">
        <v>7</v>
      </c>
    </row>
    <row r="123" spans="1:6" ht="12.75" x14ac:dyDescent="0.2">
      <c r="A123" s="16" t="s">
        <v>256</v>
      </c>
      <c r="B123" s="8" t="s">
        <v>20</v>
      </c>
      <c r="C123" s="5" t="s">
        <v>257</v>
      </c>
      <c r="D123" s="17" t="s">
        <v>11</v>
      </c>
      <c r="E123" s="8" t="s">
        <v>258</v>
      </c>
      <c r="F123" s="11"/>
    </row>
    <row r="124" spans="1:6" ht="25.5" x14ac:dyDescent="0.2">
      <c r="A124" s="4" t="s">
        <v>259</v>
      </c>
      <c r="B124" s="5" t="s">
        <v>9</v>
      </c>
      <c r="C124" s="5" t="s">
        <v>153</v>
      </c>
      <c r="D124" s="6" t="s">
        <v>11</v>
      </c>
      <c r="E124" s="5" t="s">
        <v>260</v>
      </c>
      <c r="F124" s="7" t="s">
        <v>261</v>
      </c>
    </row>
    <row r="125" spans="1:6" ht="12.75" x14ac:dyDescent="0.2">
      <c r="A125" s="4" t="s">
        <v>262</v>
      </c>
      <c r="B125" s="5" t="s">
        <v>20</v>
      </c>
      <c r="C125" s="5" t="s">
        <v>51</v>
      </c>
      <c r="D125" s="6" t="s">
        <v>11</v>
      </c>
      <c r="E125" s="5" t="s">
        <v>263</v>
      </c>
      <c r="F125" s="7"/>
    </row>
    <row r="126" spans="1:6" ht="25.5" x14ac:dyDescent="0.2">
      <c r="A126" s="10" t="str">
        <f>HYPERLINK("http://plamee.com/","Plamee")</f>
        <v>Plamee</v>
      </c>
      <c r="B126" s="8" t="s">
        <v>20</v>
      </c>
      <c r="C126" s="5" t="s">
        <v>28</v>
      </c>
      <c r="D126" s="9" t="str">
        <f>HYPERLINK("http://plamee.com/contact/","Ссылка")</f>
        <v>Ссылка</v>
      </c>
      <c r="E126" s="5" t="s">
        <v>264</v>
      </c>
      <c r="F126" s="7" t="s">
        <v>265</v>
      </c>
    </row>
    <row r="127" spans="1:6" ht="12.75" x14ac:dyDescent="0.2">
      <c r="A127" s="4" t="s">
        <v>266</v>
      </c>
      <c r="B127" s="5" t="s">
        <v>20</v>
      </c>
      <c r="C127" s="5" t="s">
        <v>65</v>
      </c>
      <c r="D127" s="6" t="s">
        <v>11</v>
      </c>
      <c r="E127" s="5" t="s">
        <v>267</v>
      </c>
      <c r="F127" s="7"/>
    </row>
    <row r="128" spans="1:6" ht="25.5" x14ac:dyDescent="0.2">
      <c r="A128" s="4" t="s">
        <v>268</v>
      </c>
      <c r="B128" s="5" t="s">
        <v>9</v>
      </c>
      <c r="C128" s="5" t="s">
        <v>269</v>
      </c>
      <c r="D128" s="6" t="s">
        <v>11</v>
      </c>
      <c r="E128" s="5" t="s">
        <v>270</v>
      </c>
      <c r="F128" s="7" t="s">
        <v>67</v>
      </c>
    </row>
    <row r="129" spans="1:6" ht="12.75" x14ac:dyDescent="0.2">
      <c r="A129" s="4" t="s">
        <v>271</v>
      </c>
      <c r="B129" s="5" t="s">
        <v>20</v>
      </c>
      <c r="C129" s="5" t="s">
        <v>109</v>
      </c>
      <c r="D129" s="6" t="s">
        <v>11</v>
      </c>
      <c r="E129" s="5" t="s">
        <v>272</v>
      </c>
      <c r="F129" s="7"/>
    </row>
    <row r="130" spans="1:6" ht="25.5" x14ac:dyDescent="0.2">
      <c r="A130" s="4" t="s">
        <v>273</v>
      </c>
      <c r="B130" s="5" t="s">
        <v>20</v>
      </c>
      <c r="C130" s="5" t="s">
        <v>47</v>
      </c>
      <c r="D130" s="6" t="s">
        <v>11</v>
      </c>
      <c r="E130" s="5" t="s">
        <v>274</v>
      </c>
      <c r="F130" s="7" t="s">
        <v>275</v>
      </c>
    </row>
    <row r="131" spans="1:6" ht="25.5" x14ac:dyDescent="0.2">
      <c r="A131" s="4" t="s">
        <v>276</v>
      </c>
      <c r="B131" s="5" t="s">
        <v>24</v>
      </c>
      <c r="C131" s="5" t="s">
        <v>25</v>
      </c>
      <c r="D131" s="6" t="s">
        <v>11</v>
      </c>
      <c r="E131" s="5" t="s">
        <v>277</v>
      </c>
      <c r="F131" s="7" t="s">
        <v>278</v>
      </c>
    </row>
    <row r="132" spans="1:6" ht="12.75" x14ac:dyDescent="0.2">
      <c r="A132" s="4" t="s">
        <v>279</v>
      </c>
      <c r="B132" s="5" t="s">
        <v>20</v>
      </c>
      <c r="C132" s="5" t="s">
        <v>28</v>
      </c>
      <c r="D132" s="6" t="s">
        <v>11</v>
      </c>
      <c r="E132" s="5" t="s">
        <v>280</v>
      </c>
      <c r="F132" s="18"/>
    </row>
    <row r="133" spans="1:6" ht="12.75" x14ac:dyDescent="0.2">
      <c r="A133" s="4" t="s">
        <v>281</v>
      </c>
      <c r="B133" s="5" t="s">
        <v>20</v>
      </c>
      <c r="C133" s="5" t="s">
        <v>161</v>
      </c>
      <c r="D133" s="6" t="s">
        <v>11</v>
      </c>
      <c r="E133" s="5" t="s">
        <v>282</v>
      </c>
      <c r="F133" s="7" t="s">
        <v>283</v>
      </c>
    </row>
    <row r="134" spans="1:6" ht="12.75" x14ac:dyDescent="0.2">
      <c r="A134" s="10" t="str">
        <f>HYPERLINK("http://zillionwhales.com/","Zillion Whales")</f>
        <v>Zillion Whales</v>
      </c>
      <c r="B134" s="5" t="s">
        <v>20</v>
      </c>
      <c r="C134" s="5" t="s">
        <v>14</v>
      </c>
      <c r="D134" s="9" t="str">
        <f>HYPERLINK("http://zillionwhales.com/?q=ru/#contacts","Ссылка")</f>
        <v>Ссылка</v>
      </c>
      <c r="E134" s="5" t="s">
        <v>284</v>
      </c>
      <c r="F134" s="7" t="s">
        <v>285</v>
      </c>
    </row>
    <row r="135" spans="1:6" ht="12.75" x14ac:dyDescent="0.2">
      <c r="A135" s="50" t="s">
        <v>286</v>
      </c>
      <c r="B135" s="51"/>
      <c r="C135" s="51"/>
      <c r="D135" s="51"/>
      <c r="E135" s="51"/>
      <c r="F135" s="3"/>
    </row>
    <row r="136" spans="1:6" ht="12.75" x14ac:dyDescent="0.2">
      <c r="A136" s="4" t="s">
        <v>287</v>
      </c>
      <c r="B136" s="5" t="s">
        <v>20</v>
      </c>
      <c r="C136" s="5" t="s">
        <v>25</v>
      </c>
      <c r="D136" s="6" t="s">
        <v>11</v>
      </c>
      <c r="E136" s="5" t="s">
        <v>288</v>
      </c>
      <c r="F136" s="7"/>
    </row>
    <row r="137" spans="1:6" ht="12.75" x14ac:dyDescent="0.2">
      <c r="A137" s="50" t="s">
        <v>203</v>
      </c>
      <c r="B137" s="51"/>
      <c r="C137" s="51"/>
      <c r="D137" s="51"/>
      <c r="E137" s="51"/>
      <c r="F137" s="3"/>
    </row>
    <row r="138" spans="1:6" ht="12.75" x14ac:dyDescent="0.2">
      <c r="A138" s="4" t="s">
        <v>289</v>
      </c>
      <c r="B138" s="5" t="s">
        <v>20</v>
      </c>
      <c r="C138" s="5" t="s">
        <v>47</v>
      </c>
      <c r="D138" s="6" t="s">
        <v>11</v>
      </c>
      <c r="E138" s="5" t="s">
        <v>290</v>
      </c>
      <c r="F138" s="7"/>
    </row>
    <row r="139" spans="1:6" ht="12.75" x14ac:dyDescent="0.2">
      <c r="A139" s="50" t="s">
        <v>291</v>
      </c>
      <c r="B139" s="51"/>
      <c r="C139" s="51"/>
      <c r="D139" s="51"/>
      <c r="E139" s="51"/>
      <c r="F139" s="3"/>
    </row>
    <row r="140" spans="1:6" ht="25.5" x14ac:dyDescent="0.2">
      <c r="A140" s="4" t="s">
        <v>292</v>
      </c>
      <c r="B140" s="5" t="s">
        <v>20</v>
      </c>
      <c r="C140" s="5" t="s">
        <v>28</v>
      </c>
      <c r="D140" s="6" t="s">
        <v>11</v>
      </c>
      <c r="E140" s="5" t="s">
        <v>293</v>
      </c>
      <c r="F140" s="7" t="s">
        <v>294</v>
      </c>
    </row>
    <row r="141" spans="1:6" ht="12.75" x14ac:dyDescent="0.2">
      <c r="A141" s="50" t="s">
        <v>278</v>
      </c>
      <c r="B141" s="51"/>
      <c r="C141" s="51"/>
      <c r="D141" s="51"/>
      <c r="E141" s="51"/>
      <c r="F141" s="3"/>
    </row>
    <row r="142" spans="1:6" ht="25.5" x14ac:dyDescent="0.2">
      <c r="A142" s="4" t="s">
        <v>295</v>
      </c>
      <c r="B142" s="5" t="s">
        <v>9</v>
      </c>
      <c r="C142" s="5" t="s">
        <v>47</v>
      </c>
      <c r="D142" s="6" t="s">
        <v>11</v>
      </c>
      <c r="E142" s="5" t="s">
        <v>296</v>
      </c>
      <c r="F142" s="7" t="s">
        <v>219</v>
      </c>
    </row>
    <row r="143" spans="1:6" ht="12.75" x14ac:dyDescent="0.2">
      <c r="A143" s="50" t="s">
        <v>95</v>
      </c>
      <c r="B143" s="51"/>
      <c r="C143" s="51"/>
      <c r="D143" s="51"/>
      <c r="E143" s="51"/>
      <c r="F143" s="3"/>
    </row>
    <row r="144" spans="1:6" ht="12.75" x14ac:dyDescent="0.2">
      <c r="A144" s="4" t="s">
        <v>297</v>
      </c>
      <c r="B144" s="5" t="s">
        <v>20</v>
      </c>
      <c r="C144" s="5" t="s">
        <v>25</v>
      </c>
      <c r="D144" s="6" t="s">
        <v>11</v>
      </c>
      <c r="E144" s="5" t="s">
        <v>298</v>
      </c>
      <c r="F144" s="7"/>
    </row>
    <row r="145" spans="1:6" ht="12.75" x14ac:dyDescent="0.2">
      <c r="A145" s="4" t="s">
        <v>299</v>
      </c>
      <c r="B145" s="5" t="s">
        <v>20</v>
      </c>
      <c r="C145" s="5" t="s">
        <v>17</v>
      </c>
      <c r="D145" s="6" t="s">
        <v>11</v>
      </c>
      <c r="E145" s="5" t="s">
        <v>300</v>
      </c>
      <c r="F145" s="7"/>
    </row>
    <row r="146" spans="1:6" ht="12.75" x14ac:dyDescent="0.2">
      <c r="A146" s="4" t="s">
        <v>301</v>
      </c>
      <c r="B146" s="5" t="s">
        <v>20</v>
      </c>
      <c r="C146" s="5" t="s">
        <v>302</v>
      </c>
      <c r="D146" s="6" t="s">
        <v>11</v>
      </c>
      <c r="E146" s="5" t="s">
        <v>303</v>
      </c>
      <c r="F146" s="7"/>
    </row>
    <row r="147" spans="1:6" ht="12.75" x14ac:dyDescent="0.2">
      <c r="A147" s="50" t="s">
        <v>304</v>
      </c>
      <c r="B147" s="51"/>
      <c r="C147" s="51"/>
      <c r="D147" s="51"/>
      <c r="E147" s="51"/>
      <c r="F147" s="3"/>
    </row>
    <row r="148" spans="1:6" ht="12.75" x14ac:dyDescent="0.2">
      <c r="A148" s="4" t="s">
        <v>305</v>
      </c>
      <c r="B148" s="5" t="s">
        <v>20</v>
      </c>
      <c r="C148" s="5" t="s">
        <v>25</v>
      </c>
      <c r="D148" s="6" t="s">
        <v>11</v>
      </c>
      <c r="E148" s="5" t="s">
        <v>306</v>
      </c>
      <c r="F148" s="7"/>
    </row>
    <row r="149" spans="1:6" ht="12.75" x14ac:dyDescent="0.2">
      <c r="A149" s="10" t="str">
        <f>HYPERLINK("http://www.targem.ru/","Targem Games")</f>
        <v>Targem Games</v>
      </c>
      <c r="B149" s="5" t="s">
        <v>20</v>
      </c>
      <c r="C149" s="5" t="s">
        <v>14</v>
      </c>
      <c r="D149" s="6" t="s">
        <v>11</v>
      </c>
      <c r="E149" s="5" t="s">
        <v>307</v>
      </c>
      <c r="F149" s="7"/>
    </row>
    <row r="150" spans="1:6" ht="12.75" x14ac:dyDescent="0.2">
      <c r="A150" s="50" t="s">
        <v>308</v>
      </c>
      <c r="B150" s="51"/>
      <c r="C150" s="51"/>
      <c r="D150" s="51"/>
      <c r="E150" s="51"/>
      <c r="F150" s="3"/>
    </row>
    <row r="151" spans="1:6" ht="12.75" x14ac:dyDescent="0.2">
      <c r="A151" s="4" t="s">
        <v>309</v>
      </c>
      <c r="B151" s="5" t="s">
        <v>20</v>
      </c>
      <c r="C151" s="5" t="s">
        <v>28</v>
      </c>
      <c r="D151" s="6" t="s">
        <v>11</v>
      </c>
      <c r="E151" s="5" t="s">
        <v>310</v>
      </c>
      <c r="F151" s="7"/>
    </row>
    <row r="152" spans="1:6" ht="12.75" x14ac:dyDescent="0.2">
      <c r="A152" s="4" t="s">
        <v>311</v>
      </c>
      <c r="B152" s="5" t="s">
        <v>20</v>
      </c>
      <c r="C152" s="5" t="s">
        <v>65</v>
      </c>
      <c r="D152" s="6" t="s">
        <v>11</v>
      </c>
      <c r="E152" s="5" t="s">
        <v>312</v>
      </c>
      <c r="F152" s="7"/>
    </row>
    <row r="153" spans="1:6" ht="12.75" x14ac:dyDescent="0.2">
      <c r="A153" s="50" t="s">
        <v>313</v>
      </c>
      <c r="B153" s="51"/>
      <c r="C153" s="51"/>
      <c r="D153" s="51"/>
      <c r="E153" s="51"/>
      <c r="F153" s="3"/>
    </row>
    <row r="154" spans="1:6" ht="25.5" x14ac:dyDescent="0.2">
      <c r="A154" s="10" t="str">
        <f>HYPERLINK("http://elephant-games.com/","Elephant Games")</f>
        <v>Elephant Games</v>
      </c>
      <c r="B154" s="5" t="s">
        <v>20</v>
      </c>
      <c r="C154" s="5" t="s">
        <v>314</v>
      </c>
      <c r="D154" s="9" t="str">
        <f>HYPERLINK("http://elephant-games.com/contacts/","Ссылка")</f>
        <v>Ссылка</v>
      </c>
      <c r="E154" s="5" t="s">
        <v>315</v>
      </c>
      <c r="F154" s="7" t="s">
        <v>316</v>
      </c>
    </row>
    <row r="155" spans="1:6" ht="12.75" x14ac:dyDescent="0.2">
      <c r="A155" s="50" t="s">
        <v>317</v>
      </c>
      <c r="B155" s="51"/>
      <c r="C155" s="51"/>
      <c r="D155" s="51"/>
      <c r="E155" s="51"/>
      <c r="F155" s="3"/>
    </row>
    <row r="156" spans="1:6" ht="38.25" x14ac:dyDescent="0.2">
      <c r="A156" s="10" t="str">
        <f>HYPERLINK("http://gdforge.ru/","GD Forge")</f>
        <v>GD Forge</v>
      </c>
      <c r="B156" s="5" t="s">
        <v>20</v>
      </c>
      <c r="C156" s="5" t="s">
        <v>318</v>
      </c>
      <c r="D156" s="9" t="str">
        <f>HYPERLINK("http://gdforge.ru/","Ссылка")</f>
        <v>Ссылка</v>
      </c>
      <c r="E156" s="5" t="s">
        <v>319</v>
      </c>
      <c r="F156" s="7"/>
    </row>
    <row r="157" spans="1:6" ht="12.75" x14ac:dyDescent="0.2">
      <c r="A157" s="50" t="s">
        <v>320</v>
      </c>
      <c r="B157" s="51"/>
      <c r="C157" s="51"/>
      <c r="D157" s="51"/>
      <c r="E157" s="51"/>
      <c r="F157" s="3"/>
    </row>
    <row r="158" spans="1:6" ht="12.75" x14ac:dyDescent="0.2">
      <c r="A158" s="4" t="s">
        <v>321</v>
      </c>
      <c r="B158" s="5" t="s">
        <v>20</v>
      </c>
      <c r="C158" s="5" t="s">
        <v>51</v>
      </c>
      <c r="D158" s="6" t="s">
        <v>11</v>
      </c>
      <c r="E158" s="5" t="s">
        <v>322</v>
      </c>
      <c r="F158" s="7"/>
    </row>
    <row r="159" spans="1:6" ht="12.75" x14ac:dyDescent="0.2">
      <c r="A159" s="4" t="s">
        <v>323</v>
      </c>
      <c r="B159" s="5" t="s">
        <v>20</v>
      </c>
      <c r="C159" s="5" t="s">
        <v>51</v>
      </c>
      <c r="D159" s="6" t="s">
        <v>11</v>
      </c>
      <c r="E159" s="5" t="s">
        <v>324</v>
      </c>
      <c r="F159" s="7"/>
    </row>
    <row r="160" spans="1:6" ht="12.75" x14ac:dyDescent="0.2">
      <c r="A160" s="4" t="s">
        <v>325</v>
      </c>
      <c r="B160" s="5" t="s">
        <v>20</v>
      </c>
      <c r="C160" s="5" t="s">
        <v>28</v>
      </c>
      <c r="D160" s="6" t="s">
        <v>11</v>
      </c>
      <c r="E160" s="5" t="s">
        <v>326</v>
      </c>
      <c r="F160" s="7"/>
    </row>
    <row r="161" spans="1:6" ht="12.75" x14ac:dyDescent="0.2">
      <c r="A161" s="10" t="str">
        <f>HYPERLINK("www.elladagames.com","Ellada Games")</f>
        <v>Ellada Games</v>
      </c>
      <c r="B161" s="5" t="s">
        <v>20</v>
      </c>
      <c r="C161" s="5" t="s">
        <v>25</v>
      </c>
      <c r="D161" s="9" t="str">
        <f>HYPERLINK("www.elladagames.com","Ссылка")</f>
        <v>Ссылка</v>
      </c>
      <c r="E161" s="5" t="s">
        <v>327</v>
      </c>
      <c r="F161" s="7"/>
    </row>
    <row r="162" spans="1:6" ht="25.5" x14ac:dyDescent="0.2">
      <c r="A162" s="4" t="s">
        <v>328</v>
      </c>
      <c r="B162" s="5" t="s">
        <v>24</v>
      </c>
      <c r="C162" s="5" t="s">
        <v>10</v>
      </c>
      <c r="D162" s="6" t="s">
        <v>11</v>
      </c>
      <c r="E162" s="5" t="s">
        <v>329</v>
      </c>
      <c r="F162" s="7" t="s">
        <v>219</v>
      </c>
    </row>
    <row r="163" spans="1:6" ht="25.5" x14ac:dyDescent="0.2">
      <c r="A163" s="4" t="s">
        <v>330</v>
      </c>
      <c r="B163" s="5" t="s">
        <v>9</v>
      </c>
      <c r="C163" s="5" t="s">
        <v>161</v>
      </c>
      <c r="D163" s="6" t="s">
        <v>11</v>
      </c>
      <c r="E163" s="5" t="s">
        <v>331</v>
      </c>
      <c r="F163" s="7"/>
    </row>
    <row r="164" spans="1:6" ht="12.75" x14ac:dyDescent="0.2">
      <c r="A164" s="4" t="s">
        <v>332</v>
      </c>
      <c r="B164" s="5" t="s">
        <v>20</v>
      </c>
      <c r="C164" s="5" t="s">
        <v>51</v>
      </c>
      <c r="D164" s="6" t="s">
        <v>11</v>
      </c>
      <c r="E164" s="5" t="s">
        <v>333</v>
      </c>
      <c r="F164" s="7"/>
    </row>
    <row r="165" spans="1:6" ht="12.75" x14ac:dyDescent="0.2">
      <c r="A165" s="50" t="s">
        <v>334</v>
      </c>
      <c r="B165" s="51"/>
      <c r="C165" s="51"/>
      <c r="D165" s="51"/>
      <c r="E165" s="51"/>
      <c r="F165" s="3"/>
    </row>
    <row r="166" spans="1:6" ht="12.75" x14ac:dyDescent="0.2">
      <c r="A166" s="4" t="s">
        <v>335</v>
      </c>
      <c r="B166" s="5" t="s">
        <v>20</v>
      </c>
      <c r="C166" s="5" t="s">
        <v>25</v>
      </c>
      <c r="D166" s="6" t="s">
        <v>11</v>
      </c>
      <c r="E166" s="5" t="s">
        <v>336</v>
      </c>
      <c r="F166" s="18"/>
    </row>
    <row r="167" spans="1:6" ht="12.75" x14ac:dyDescent="0.2">
      <c r="A167" s="50" t="s">
        <v>337</v>
      </c>
      <c r="B167" s="51"/>
      <c r="C167" s="51"/>
      <c r="D167" s="51"/>
      <c r="E167" s="51"/>
      <c r="F167" s="3"/>
    </row>
    <row r="168" spans="1:6" ht="12.75" x14ac:dyDescent="0.2">
      <c r="A168" s="4" t="s">
        <v>338</v>
      </c>
      <c r="B168" s="5" t="s">
        <v>20</v>
      </c>
      <c r="C168" s="5" t="s">
        <v>28</v>
      </c>
      <c r="D168" s="6" t="s">
        <v>11</v>
      </c>
      <c r="E168" s="5" t="s">
        <v>339</v>
      </c>
      <c r="F168" s="7"/>
    </row>
    <row r="169" spans="1:6" ht="12.75" x14ac:dyDescent="0.2">
      <c r="A169" s="50" t="s">
        <v>340</v>
      </c>
      <c r="B169" s="51"/>
      <c r="C169" s="51"/>
      <c r="D169" s="51"/>
      <c r="E169" s="51"/>
      <c r="F169" s="3"/>
    </row>
    <row r="170" spans="1:6" ht="12.75" x14ac:dyDescent="0.2">
      <c r="A170" s="4" t="s">
        <v>341</v>
      </c>
      <c r="B170" s="5" t="s">
        <v>20</v>
      </c>
      <c r="C170" s="5" t="s">
        <v>51</v>
      </c>
      <c r="D170" s="6" t="s">
        <v>11</v>
      </c>
      <c r="E170" s="5" t="s">
        <v>342</v>
      </c>
      <c r="F170" s="18"/>
    </row>
    <row r="171" spans="1:6" ht="12.75" x14ac:dyDescent="0.2">
      <c r="A171" s="50" t="s">
        <v>343</v>
      </c>
      <c r="B171" s="51"/>
      <c r="C171" s="51"/>
      <c r="D171" s="51"/>
      <c r="E171" s="51"/>
      <c r="F171" s="3"/>
    </row>
    <row r="172" spans="1:6" ht="12.75" x14ac:dyDescent="0.2">
      <c r="A172" s="4" t="s">
        <v>344</v>
      </c>
      <c r="B172" s="5" t="s">
        <v>20</v>
      </c>
      <c r="C172" s="5" t="s">
        <v>47</v>
      </c>
      <c r="D172" s="6" t="s">
        <v>11</v>
      </c>
      <c r="E172" s="5" t="s">
        <v>345</v>
      </c>
      <c r="F172" s="7"/>
    </row>
    <row r="173" spans="1:6" ht="12.75" x14ac:dyDescent="0.2">
      <c r="A173" s="10" t="str">
        <f>HYPERLINK("http://wefiftytwo.com/","FIFTYTWO")</f>
        <v>FIFTYTWO</v>
      </c>
      <c r="B173" s="5" t="s">
        <v>20</v>
      </c>
      <c r="C173" s="5" t="s">
        <v>51</v>
      </c>
      <c r="D173" s="9" t="str">
        <f>HYPERLINK("http://wefiftytwo.com/","Ссылка")</f>
        <v>Ссылка</v>
      </c>
      <c r="E173" s="5" t="s">
        <v>346</v>
      </c>
      <c r="F173" s="7"/>
    </row>
    <row r="174" spans="1:6" ht="12.75" x14ac:dyDescent="0.2">
      <c r="A174" s="50" t="s">
        <v>347</v>
      </c>
      <c r="B174" s="51"/>
      <c r="C174" s="51"/>
      <c r="D174" s="51"/>
      <c r="E174" s="51"/>
      <c r="F174" s="3"/>
    </row>
    <row r="175" spans="1:6" ht="12.75" x14ac:dyDescent="0.2">
      <c r="A175" s="10" t="str">
        <f>HYPERLINK("http://sunsurv.ru/","2Play")</f>
        <v>2Play</v>
      </c>
      <c r="B175" s="5" t="s">
        <v>20</v>
      </c>
      <c r="C175" s="5" t="s">
        <v>25</v>
      </c>
      <c r="D175" s="9" t="str">
        <f>HYPERLINK("http://sunsurv.ru/","Ссылка")</f>
        <v>Ссылка</v>
      </c>
      <c r="E175" s="5" t="s">
        <v>348</v>
      </c>
      <c r="F175" s="7"/>
    </row>
    <row r="176" spans="1:6" ht="12.75" x14ac:dyDescent="0.2">
      <c r="A176" s="4" t="s">
        <v>349</v>
      </c>
      <c r="B176" s="5" t="s">
        <v>20</v>
      </c>
      <c r="C176" s="5" t="s">
        <v>28</v>
      </c>
      <c r="D176" s="6" t="s">
        <v>11</v>
      </c>
      <c r="E176" s="5" t="s">
        <v>350</v>
      </c>
      <c r="F176" s="7"/>
    </row>
    <row r="177" spans="1:6" ht="12.75" x14ac:dyDescent="0.2">
      <c r="A177" s="4" t="s">
        <v>351</v>
      </c>
      <c r="B177" s="5" t="s">
        <v>20</v>
      </c>
      <c r="C177" s="5" t="s">
        <v>28</v>
      </c>
      <c r="D177" s="6" t="s">
        <v>11</v>
      </c>
      <c r="E177" s="5" t="s">
        <v>352</v>
      </c>
      <c r="F177" s="7"/>
    </row>
    <row r="178" spans="1:6" ht="12.75" x14ac:dyDescent="0.2">
      <c r="A178" s="4" t="s">
        <v>353</v>
      </c>
      <c r="B178" s="5" t="s">
        <v>20</v>
      </c>
      <c r="C178" s="5" t="s">
        <v>51</v>
      </c>
      <c r="D178" s="6" t="s">
        <v>11</v>
      </c>
      <c r="E178" s="5" t="s">
        <v>354</v>
      </c>
      <c r="F178" s="7"/>
    </row>
    <row r="179" spans="1:6" ht="12.75" x14ac:dyDescent="0.2">
      <c r="A179" s="4" t="s">
        <v>355</v>
      </c>
      <c r="B179" s="5" t="s">
        <v>20</v>
      </c>
      <c r="C179" s="5" t="s">
        <v>25</v>
      </c>
      <c r="D179" s="6" t="s">
        <v>11</v>
      </c>
      <c r="E179" s="5" t="s">
        <v>356</v>
      </c>
      <c r="F179" s="7"/>
    </row>
    <row r="180" spans="1:6" ht="12.75" x14ac:dyDescent="0.2">
      <c r="A180" s="4" t="s">
        <v>357</v>
      </c>
      <c r="B180" s="5" t="s">
        <v>20</v>
      </c>
      <c r="C180" s="5" t="s">
        <v>28</v>
      </c>
      <c r="D180" s="6" t="s">
        <v>11</v>
      </c>
      <c r="E180" s="5" t="s">
        <v>358</v>
      </c>
      <c r="F180" s="7"/>
    </row>
    <row r="181" spans="1:6" ht="12.75" x14ac:dyDescent="0.2">
      <c r="A181" s="4" t="s">
        <v>359</v>
      </c>
      <c r="B181" s="5" t="s">
        <v>20</v>
      </c>
      <c r="C181" s="5" t="s">
        <v>17</v>
      </c>
      <c r="D181" s="6" t="s">
        <v>11</v>
      </c>
      <c r="E181" s="5" t="s">
        <v>360</v>
      </c>
      <c r="F181" s="7"/>
    </row>
    <row r="182" spans="1:6" ht="12.75" x14ac:dyDescent="0.2">
      <c r="A182" s="10" t="str">
        <f>HYPERLINK("http://playtox.ru/","Playtox")</f>
        <v>Playtox</v>
      </c>
      <c r="B182" s="5" t="s">
        <v>20</v>
      </c>
      <c r="C182" s="5" t="s">
        <v>257</v>
      </c>
      <c r="D182" s="9" t="str">
        <f>HYPERLINK("http://playtox.ru/ru/vacancy/","Ссылка")</f>
        <v>Ссылка</v>
      </c>
      <c r="E182" s="5" t="s">
        <v>361</v>
      </c>
      <c r="F182" s="7"/>
    </row>
    <row r="183" spans="1:6" ht="12.75" x14ac:dyDescent="0.2">
      <c r="A183" s="4" t="s">
        <v>362</v>
      </c>
      <c r="B183" s="5" t="s">
        <v>20</v>
      </c>
      <c r="C183" s="5" t="s">
        <v>51</v>
      </c>
      <c r="D183" s="6" t="s">
        <v>11</v>
      </c>
      <c r="E183" s="5" t="s">
        <v>363</v>
      </c>
      <c r="F183" s="18"/>
    </row>
    <row r="184" spans="1:6" ht="12.75" x14ac:dyDescent="0.2">
      <c r="A184" s="4" t="s">
        <v>364</v>
      </c>
      <c r="B184" s="5" t="s">
        <v>20</v>
      </c>
      <c r="C184" s="5" t="s">
        <v>47</v>
      </c>
      <c r="D184" s="6" t="s">
        <v>11</v>
      </c>
      <c r="E184" s="5" t="s">
        <v>365</v>
      </c>
      <c r="F184" s="18"/>
    </row>
    <row r="185" spans="1:6" ht="12.75" x14ac:dyDescent="0.2">
      <c r="A185" s="50" t="s">
        <v>366</v>
      </c>
      <c r="B185" s="51"/>
      <c r="C185" s="51"/>
      <c r="D185" s="51"/>
      <c r="E185" s="51"/>
      <c r="F185" s="3"/>
    </row>
    <row r="186" spans="1:6" ht="12.75" x14ac:dyDescent="0.2">
      <c r="A186" s="4" t="s">
        <v>367</v>
      </c>
      <c r="B186" s="5" t="s">
        <v>20</v>
      </c>
      <c r="C186" s="5" t="s">
        <v>65</v>
      </c>
      <c r="D186" s="6" t="s">
        <v>11</v>
      </c>
      <c r="E186" s="5" t="s">
        <v>368</v>
      </c>
      <c r="F186" s="7"/>
    </row>
    <row r="187" spans="1:6" ht="12.75" x14ac:dyDescent="0.2">
      <c r="A187" s="50" t="s">
        <v>369</v>
      </c>
      <c r="B187" s="51"/>
      <c r="C187" s="51"/>
      <c r="D187" s="51"/>
      <c r="E187" s="51"/>
      <c r="F187" s="3"/>
    </row>
    <row r="188" spans="1:6" ht="12.75" x14ac:dyDescent="0.2">
      <c r="A188" s="4" t="s">
        <v>370</v>
      </c>
      <c r="B188" s="5" t="s">
        <v>20</v>
      </c>
      <c r="C188" s="5" t="s">
        <v>47</v>
      </c>
      <c r="D188" s="6" t="s">
        <v>11</v>
      </c>
      <c r="E188" s="5" t="s">
        <v>371</v>
      </c>
      <c r="F188" s="7"/>
    </row>
    <row r="189" spans="1:6" ht="12.75" x14ac:dyDescent="0.2">
      <c r="A189" s="50" t="s">
        <v>372</v>
      </c>
      <c r="B189" s="51"/>
      <c r="C189" s="51"/>
      <c r="D189" s="51"/>
      <c r="E189" s="51"/>
      <c r="F189" s="3"/>
    </row>
    <row r="190" spans="1:6" ht="12.75" x14ac:dyDescent="0.2">
      <c r="A190" s="4" t="s">
        <v>373</v>
      </c>
      <c r="B190" s="5" t="s">
        <v>20</v>
      </c>
      <c r="C190" s="5" t="s">
        <v>17</v>
      </c>
      <c r="D190" s="6" t="s">
        <v>11</v>
      </c>
      <c r="E190" s="5" t="s">
        <v>374</v>
      </c>
      <c r="F190" s="7" t="s">
        <v>219</v>
      </c>
    </row>
    <row r="191" spans="1:6" ht="12.75" x14ac:dyDescent="0.2">
      <c r="A191" s="4" t="s">
        <v>375</v>
      </c>
      <c r="B191" s="5" t="s">
        <v>20</v>
      </c>
      <c r="C191" s="5" t="s">
        <v>28</v>
      </c>
      <c r="D191" s="6" t="s">
        <v>11</v>
      </c>
      <c r="E191" s="5" t="s">
        <v>376</v>
      </c>
      <c r="F191" s="7"/>
    </row>
    <row r="192" spans="1:6" ht="12.75" x14ac:dyDescent="0.2">
      <c r="A192" s="4" t="s">
        <v>377</v>
      </c>
      <c r="B192" s="5" t="s">
        <v>20</v>
      </c>
      <c r="C192" s="5" t="s">
        <v>119</v>
      </c>
      <c r="D192" s="6" t="s">
        <v>11</v>
      </c>
      <c r="E192" s="5" t="s">
        <v>378</v>
      </c>
      <c r="F192" s="7"/>
    </row>
    <row r="193" spans="1:6" ht="12.75" x14ac:dyDescent="0.2">
      <c r="A193" s="50" t="s">
        <v>155</v>
      </c>
      <c r="B193" s="51"/>
      <c r="C193" s="51"/>
      <c r="D193" s="51"/>
      <c r="E193" s="51"/>
      <c r="F193" s="3"/>
    </row>
    <row r="194" spans="1:6" ht="12.75" x14ac:dyDescent="0.2">
      <c r="A194" s="10" t="str">
        <f>HYPERLINK("http://blockycars.online/","Fahrenheit Lab")</f>
        <v>Fahrenheit Lab</v>
      </c>
      <c r="B194" s="5" t="s">
        <v>20</v>
      </c>
      <c r="C194" s="5" t="s">
        <v>28</v>
      </c>
      <c r="D194" s="9" t="str">
        <f>HYPERLINK("http://blockycars.online/","Ссылка")</f>
        <v>Ссылка</v>
      </c>
      <c r="E194" s="5" t="s">
        <v>379</v>
      </c>
      <c r="F194" s="7"/>
    </row>
    <row r="195" spans="1:6" ht="12.75" x14ac:dyDescent="0.2">
      <c r="A195" s="4" t="s">
        <v>380</v>
      </c>
      <c r="B195" s="5" t="s">
        <v>20</v>
      </c>
      <c r="C195" s="5" t="s">
        <v>25</v>
      </c>
      <c r="D195" s="6" t="s">
        <v>11</v>
      </c>
      <c r="E195" s="5" t="s">
        <v>381</v>
      </c>
      <c r="F195" s="7"/>
    </row>
    <row r="196" spans="1:6" ht="12.75" x14ac:dyDescent="0.2">
      <c r="A196" s="10" t="str">
        <f>HYPERLINK("http://lightmap.ru/","Lightmap")</f>
        <v>Lightmap</v>
      </c>
      <c r="B196" s="5" t="s">
        <v>20</v>
      </c>
      <c r="C196" s="5" t="s">
        <v>28</v>
      </c>
      <c r="D196" s="9" t="str">
        <f>HYPERLINK("http://lightmap.ru/","Ссылка")</f>
        <v>Ссылка</v>
      </c>
      <c r="E196" s="5" t="s">
        <v>382</v>
      </c>
      <c r="F196" s="7"/>
    </row>
    <row r="197" spans="1:6" ht="12.75" x14ac:dyDescent="0.2">
      <c r="A197" s="4" t="s">
        <v>383</v>
      </c>
      <c r="B197" s="5" t="s">
        <v>20</v>
      </c>
      <c r="C197" s="5" t="s">
        <v>25</v>
      </c>
      <c r="D197" s="6" t="s">
        <v>11</v>
      </c>
      <c r="E197" s="5" t="s">
        <v>384</v>
      </c>
      <c r="F197" s="7"/>
    </row>
    <row r="198" spans="1:6" ht="12.75" x14ac:dyDescent="0.2">
      <c r="A198" s="10" t="str">
        <f>HYPERLINK("http://www.solar-games.net/","Solar Games")</f>
        <v>Solar Games</v>
      </c>
      <c r="B198" s="5" t="s">
        <v>20</v>
      </c>
      <c r="C198" s="5" t="s">
        <v>28</v>
      </c>
      <c r="D198" s="9" t="str">
        <f>HYPERLINK("http://www.solar-games.net/page/careers/","Ссылка")</f>
        <v>Ссылка</v>
      </c>
      <c r="E198" s="5" t="s">
        <v>385</v>
      </c>
      <c r="F198" s="7"/>
    </row>
    <row r="199" spans="1:6" ht="12.75" x14ac:dyDescent="0.2">
      <c r="A199" s="50" t="s">
        <v>386</v>
      </c>
      <c r="B199" s="51"/>
      <c r="C199" s="51"/>
      <c r="D199" s="51"/>
      <c r="E199" s="51"/>
      <c r="F199" s="3"/>
    </row>
    <row r="200" spans="1:6" ht="12.75" x14ac:dyDescent="0.2">
      <c r="A200" s="4" t="s">
        <v>387</v>
      </c>
      <c r="B200" s="5" t="s">
        <v>20</v>
      </c>
      <c r="C200" s="5" t="s">
        <v>25</v>
      </c>
      <c r="D200" s="6" t="s">
        <v>11</v>
      </c>
      <c r="E200" s="5" t="s">
        <v>388</v>
      </c>
      <c r="F200" s="18"/>
    </row>
    <row r="201" spans="1:6" ht="12.75" x14ac:dyDescent="0.2">
      <c r="A201" s="50" t="s">
        <v>389</v>
      </c>
      <c r="B201" s="51"/>
      <c r="C201" s="51"/>
      <c r="D201" s="51"/>
      <c r="E201" s="51"/>
      <c r="F201" s="3"/>
    </row>
    <row r="202" spans="1:6" ht="12.75" x14ac:dyDescent="0.2">
      <c r="A202" s="10" t="str">
        <f>HYPERLINK("https://bytexgames.ru/","Bytex")</f>
        <v>Bytex</v>
      </c>
      <c r="B202" s="5" t="s">
        <v>20</v>
      </c>
      <c r="C202" s="5" t="s">
        <v>51</v>
      </c>
      <c r="D202" s="9" t="str">
        <f>HYPERLINK("https://bytexgames.ru/qa-ru.html","Ссылка")</f>
        <v>Ссылка</v>
      </c>
      <c r="E202" s="5" t="s">
        <v>390</v>
      </c>
      <c r="F202" s="18"/>
    </row>
    <row r="203" spans="1:6" ht="12.75" x14ac:dyDescent="0.2">
      <c r="A203" s="50" t="s">
        <v>391</v>
      </c>
      <c r="B203" s="51"/>
      <c r="C203" s="51"/>
      <c r="D203" s="51"/>
      <c r="E203" s="51"/>
      <c r="F203" s="3"/>
    </row>
    <row r="204" spans="1:6" ht="12.75" x14ac:dyDescent="0.2">
      <c r="A204" s="4" t="s">
        <v>392</v>
      </c>
      <c r="B204" s="5" t="s">
        <v>20</v>
      </c>
      <c r="C204" s="5" t="s">
        <v>25</v>
      </c>
      <c r="D204" s="6" t="s">
        <v>11</v>
      </c>
      <c r="E204" s="5" t="s">
        <v>393</v>
      </c>
      <c r="F204" s="7"/>
    </row>
    <row r="205" spans="1:6" ht="12.75" x14ac:dyDescent="0.2">
      <c r="A205" s="50" t="s">
        <v>394</v>
      </c>
      <c r="B205" s="51"/>
      <c r="C205" s="51"/>
      <c r="D205" s="51"/>
      <c r="E205" s="51"/>
      <c r="F205" s="3"/>
    </row>
    <row r="206" spans="1:6" ht="12.75" x14ac:dyDescent="0.2">
      <c r="A206" s="4" t="s">
        <v>395</v>
      </c>
      <c r="B206" s="5" t="s">
        <v>20</v>
      </c>
      <c r="C206" s="5" t="s">
        <v>25</v>
      </c>
      <c r="D206" s="6" t="s">
        <v>11</v>
      </c>
      <c r="E206" s="5" t="s">
        <v>396</v>
      </c>
      <c r="F206" s="7"/>
    </row>
    <row r="207" spans="1:6" ht="12.75" x14ac:dyDescent="0.2">
      <c r="A207" s="50" t="s">
        <v>397</v>
      </c>
      <c r="B207" s="51"/>
      <c r="C207" s="51"/>
      <c r="D207" s="51"/>
      <c r="E207" s="51"/>
      <c r="F207" s="3"/>
    </row>
    <row r="208" spans="1:6" ht="12.75" x14ac:dyDescent="0.2">
      <c r="A208" s="4" t="s">
        <v>398</v>
      </c>
      <c r="B208" s="5" t="s">
        <v>20</v>
      </c>
      <c r="C208" s="5" t="s">
        <v>51</v>
      </c>
      <c r="D208" s="6" t="s">
        <v>11</v>
      </c>
      <c r="E208" s="5" t="s">
        <v>399</v>
      </c>
      <c r="F208" s="7"/>
    </row>
    <row r="209" spans="1:6" ht="12.75" x14ac:dyDescent="0.2">
      <c r="A209" s="50" t="s">
        <v>400</v>
      </c>
      <c r="B209" s="51"/>
      <c r="C209" s="51"/>
      <c r="D209" s="51"/>
      <c r="E209" s="51"/>
      <c r="F209" s="3"/>
    </row>
    <row r="210" spans="1:6" ht="12.75" x14ac:dyDescent="0.2">
      <c r="A210" s="10" t="str">
        <f>HYPERLINK("http://www.evast.ru/","EVA")</f>
        <v>EVA</v>
      </c>
      <c r="B210" s="5" t="s">
        <v>20</v>
      </c>
      <c r="C210" s="5" t="s">
        <v>47</v>
      </c>
      <c r="D210" s="9" t="str">
        <f>HYPERLINK("http://www.evast.ru/site/index","Ссылка")</f>
        <v>Ссылка</v>
      </c>
      <c r="E210" s="5" t="s">
        <v>401</v>
      </c>
      <c r="F210" s="7" t="s">
        <v>49</v>
      </c>
    </row>
    <row r="211" spans="1:6" ht="12.75" x14ac:dyDescent="0.2">
      <c r="A211" s="4" t="s">
        <v>402</v>
      </c>
      <c r="B211" s="5" t="s">
        <v>20</v>
      </c>
      <c r="C211" s="5" t="s">
        <v>25</v>
      </c>
      <c r="D211" s="6" t="s">
        <v>11</v>
      </c>
      <c r="E211" s="5" t="s">
        <v>403</v>
      </c>
      <c r="F211" s="7"/>
    </row>
    <row r="212" spans="1:6" ht="12.75" x14ac:dyDescent="0.2">
      <c r="A212" s="4" t="s">
        <v>404</v>
      </c>
      <c r="B212" s="5" t="s">
        <v>20</v>
      </c>
      <c r="C212" s="5" t="s">
        <v>17</v>
      </c>
      <c r="D212" s="6" t="s">
        <v>11</v>
      </c>
      <c r="E212" s="5" t="s">
        <v>405</v>
      </c>
      <c r="F212" s="7" t="s">
        <v>219</v>
      </c>
    </row>
    <row r="213" spans="1:6" ht="12.75" x14ac:dyDescent="0.2">
      <c r="A213" s="10" t="str">
        <f>HYPERLINK("http://tapclap.com/","TAPCLAP")</f>
        <v>TAPCLAP</v>
      </c>
      <c r="B213" s="5" t="s">
        <v>20</v>
      </c>
      <c r="C213" s="5" t="s">
        <v>47</v>
      </c>
      <c r="D213" s="9" t="str">
        <f>HYPERLINK("http://tapclap.com","Ссылка")</f>
        <v>Ссылка</v>
      </c>
      <c r="E213" s="5" t="s">
        <v>406</v>
      </c>
      <c r="F213" s="7"/>
    </row>
    <row r="214" spans="1:6" ht="12.75" x14ac:dyDescent="0.2">
      <c r="A214" s="10" t="str">
        <f>HYPERLINK("https://vicovr.com/apps/vr","Тридиви (3DiVi Inc)")</f>
        <v>Тридиви (3DiVi Inc)</v>
      </c>
      <c r="B214" s="5" t="s">
        <v>20</v>
      </c>
      <c r="C214" s="5" t="s">
        <v>28</v>
      </c>
      <c r="D214" s="9" t="str">
        <f>HYPERLINK("https://vicovr.com/apps/vr","Ссылка")</f>
        <v>Ссылка</v>
      </c>
      <c r="E214" s="5" t="s">
        <v>407</v>
      </c>
      <c r="F214" s="7"/>
    </row>
    <row r="215" spans="1:6" ht="12.75" x14ac:dyDescent="0.2">
      <c r="A215" s="50" t="s">
        <v>408</v>
      </c>
      <c r="B215" s="51"/>
      <c r="C215" s="51"/>
      <c r="D215" s="51"/>
      <c r="E215" s="51"/>
      <c r="F215" s="3"/>
    </row>
    <row r="216" spans="1:6" ht="12.75" x14ac:dyDescent="0.2">
      <c r="A216" s="4" t="s">
        <v>409</v>
      </c>
      <c r="B216" s="5" t="s">
        <v>20</v>
      </c>
      <c r="C216" s="5" t="s">
        <v>28</v>
      </c>
      <c r="D216" s="6" t="s">
        <v>11</v>
      </c>
      <c r="E216" s="5" t="s">
        <v>410</v>
      </c>
      <c r="F216" s="7" t="s">
        <v>411</v>
      </c>
    </row>
    <row r="217" spans="1:6" ht="12.75" x14ac:dyDescent="0.2">
      <c r="A217" s="52" t="s">
        <v>412</v>
      </c>
      <c r="B217" s="51"/>
      <c r="C217" s="51"/>
      <c r="D217" s="51"/>
      <c r="E217" s="51"/>
      <c r="F217" s="3"/>
    </row>
    <row r="218" spans="1:6" ht="12.75" x14ac:dyDescent="0.2">
      <c r="A218" s="50" t="s">
        <v>7</v>
      </c>
      <c r="B218" s="51"/>
      <c r="C218" s="51"/>
      <c r="D218" s="51"/>
      <c r="E218" s="51"/>
      <c r="F218" s="3"/>
    </row>
    <row r="219" spans="1:6" ht="25.5" x14ac:dyDescent="0.2">
      <c r="A219" s="4" t="s">
        <v>413</v>
      </c>
      <c r="B219" s="5" t="s">
        <v>24</v>
      </c>
      <c r="C219" s="5" t="s">
        <v>25</v>
      </c>
      <c r="D219" s="6" t="s">
        <v>11</v>
      </c>
      <c r="E219" s="5" t="s">
        <v>414</v>
      </c>
      <c r="F219" s="7" t="s">
        <v>415</v>
      </c>
    </row>
    <row r="220" spans="1:6" ht="25.5" x14ac:dyDescent="0.2">
      <c r="A220" s="4" t="s">
        <v>416</v>
      </c>
      <c r="B220" s="5" t="s">
        <v>9</v>
      </c>
      <c r="C220" s="5" t="s">
        <v>28</v>
      </c>
      <c r="D220" s="6" t="s">
        <v>11</v>
      </c>
      <c r="E220" s="5" t="s">
        <v>417</v>
      </c>
      <c r="F220" s="7" t="s">
        <v>418</v>
      </c>
    </row>
    <row r="221" spans="1:6" ht="12.75" x14ac:dyDescent="0.2">
      <c r="A221" s="4" t="s">
        <v>419</v>
      </c>
      <c r="B221" s="5" t="s">
        <v>24</v>
      </c>
      <c r="C221" s="5" t="s">
        <v>28</v>
      </c>
      <c r="D221" s="6" t="s">
        <v>11</v>
      </c>
      <c r="E221" s="5" t="s">
        <v>420</v>
      </c>
      <c r="F221" s="7" t="s">
        <v>421</v>
      </c>
    </row>
    <row r="222" spans="1:6" ht="25.5" x14ac:dyDescent="0.2">
      <c r="A222" s="4" t="s">
        <v>422</v>
      </c>
      <c r="B222" s="5" t="s">
        <v>24</v>
      </c>
      <c r="C222" s="5" t="s">
        <v>25</v>
      </c>
      <c r="D222" s="6" t="s">
        <v>11</v>
      </c>
      <c r="E222" s="5" t="s">
        <v>423</v>
      </c>
      <c r="F222" s="7" t="s">
        <v>424</v>
      </c>
    </row>
    <row r="223" spans="1:6" ht="25.5" x14ac:dyDescent="0.2">
      <c r="A223" s="4" t="s">
        <v>425</v>
      </c>
      <c r="B223" s="5" t="s">
        <v>9</v>
      </c>
      <c r="C223" s="5" t="s">
        <v>14</v>
      </c>
      <c r="D223" s="6" t="s">
        <v>11</v>
      </c>
      <c r="E223" s="5" t="s">
        <v>426</v>
      </c>
      <c r="F223" s="7" t="s">
        <v>427</v>
      </c>
    </row>
    <row r="224" spans="1:6" ht="25.5" x14ac:dyDescent="0.2">
      <c r="A224" s="19" t="s">
        <v>428</v>
      </c>
      <c r="B224" s="5" t="s">
        <v>9</v>
      </c>
      <c r="C224" s="5" t="s">
        <v>28</v>
      </c>
      <c r="D224" s="20" t="s">
        <v>11</v>
      </c>
      <c r="E224" s="5" t="s">
        <v>429</v>
      </c>
      <c r="F224" s="7"/>
    </row>
    <row r="225" spans="1:6" ht="25.5" x14ac:dyDescent="0.2">
      <c r="A225" s="4" t="s">
        <v>430</v>
      </c>
      <c r="B225" s="5" t="s">
        <v>20</v>
      </c>
      <c r="C225" s="5" t="s">
        <v>28</v>
      </c>
      <c r="D225" s="6" t="s">
        <v>11</v>
      </c>
      <c r="E225" s="5" t="s">
        <v>431</v>
      </c>
      <c r="F225" s="7" t="s">
        <v>432</v>
      </c>
    </row>
    <row r="226" spans="1:6" ht="12.75" x14ac:dyDescent="0.2">
      <c r="A226" s="50" t="s">
        <v>219</v>
      </c>
      <c r="B226" s="51"/>
      <c r="C226" s="51"/>
      <c r="D226" s="51"/>
      <c r="E226" s="51"/>
      <c r="F226" s="3"/>
    </row>
    <row r="227" spans="1:6" ht="12.75" x14ac:dyDescent="0.2">
      <c r="A227" s="10" t="str">
        <f>HYPERLINK("http://larian.com/","Larian Studios")</f>
        <v>Larian Studios</v>
      </c>
      <c r="B227" s="8" t="s">
        <v>20</v>
      </c>
      <c r="C227" s="5" t="s">
        <v>119</v>
      </c>
      <c r="D227" s="6" t="s">
        <v>11</v>
      </c>
      <c r="E227" s="5" t="s">
        <v>433</v>
      </c>
      <c r="F227" s="7" t="s">
        <v>434</v>
      </c>
    </row>
    <row r="228" spans="1:6" ht="25.5" x14ac:dyDescent="0.2">
      <c r="A228" s="4" t="s">
        <v>435</v>
      </c>
      <c r="B228" s="8" t="s">
        <v>20</v>
      </c>
      <c r="C228" s="5" t="s">
        <v>119</v>
      </c>
      <c r="D228" s="6" t="s">
        <v>11</v>
      </c>
      <c r="E228" s="5" t="s">
        <v>436</v>
      </c>
      <c r="F228" s="7" t="s">
        <v>437</v>
      </c>
    </row>
    <row r="229" spans="1:6" ht="12.75" x14ac:dyDescent="0.2">
      <c r="A229" s="50" t="s">
        <v>334</v>
      </c>
      <c r="B229" s="51"/>
      <c r="C229" s="51"/>
      <c r="D229" s="51"/>
      <c r="E229" s="51"/>
      <c r="F229" s="3"/>
    </row>
    <row r="230" spans="1:6" ht="25.5" x14ac:dyDescent="0.2">
      <c r="A230" s="4" t="s">
        <v>438</v>
      </c>
      <c r="B230" s="5" t="s">
        <v>9</v>
      </c>
      <c r="C230" s="5" t="s">
        <v>47</v>
      </c>
      <c r="D230" s="6" t="s">
        <v>11</v>
      </c>
      <c r="E230" s="5" t="s">
        <v>439</v>
      </c>
      <c r="F230" s="7" t="s">
        <v>440</v>
      </c>
    </row>
    <row r="231" spans="1:6" ht="25.5" x14ac:dyDescent="0.2">
      <c r="A231" s="21" t="s">
        <v>441</v>
      </c>
      <c r="B231" s="22" t="s">
        <v>20</v>
      </c>
      <c r="C231" s="22" t="s">
        <v>28</v>
      </c>
      <c r="D231" s="23" t="str">
        <f>HYPERLINK("http://company.plarium.com/ru/career/rossiya-krasnodar/#view ","Ссылка")</f>
        <v>Ссылка</v>
      </c>
      <c r="E231" s="24" t="s">
        <v>442</v>
      </c>
      <c r="F231" s="25" t="s">
        <v>443</v>
      </c>
    </row>
    <row r="232" spans="1:6" ht="15" customHeight="1" x14ac:dyDescent="0.2">
      <c r="A232" s="26"/>
      <c r="B232" s="27"/>
      <c r="C232" s="27"/>
      <c r="D232" s="28"/>
      <c r="E232" s="27"/>
      <c r="F232" s="29"/>
    </row>
    <row r="233" spans="1:6" ht="12.75" x14ac:dyDescent="0.2">
      <c r="A233" s="55" t="s">
        <v>444</v>
      </c>
      <c r="B233" s="51"/>
      <c r="C233" s="51"/>
      <c r="D233" s="51"/>
      <c r="E233" s="51"/>
      <c r="F233" s="30"/>
    </row>
    <row r="234" spans="1:6" ht="12.75" x14ac:dyDescent="0.2">
      <c r="A234" s="56" t="s">
        <v>445</v>
      </c>
      <c r="B234" s="51"/>
      <c r="C234" s="51"/>
      <c r="D234" s="51"/>
      <c r="E234" s="51"/>
      <c r="F234" s="31"/>
    </row>
    <row r="235" spans="1:6" ht="12.75" x14ac:dyDescent="0.2">
      <c r="A235" s="50" t="s">
        <v>49</v>
      </c>
      <c r="B235" s="51"/>
      <c r="C235" s="51"/>
      <c r="D235" s="51"/>
      <c r="E235" s="51"/>
      <c r="F235" s="3"/>
    </row>
    <row r="236" spans="1:6" ht="12.75" x14ac:dyDescent="0.2">
      <c r="A236" s="12" t="str">
        <f>HYPERLINK("https://4ilab.io/","4ilab")</f>
        <v>4ilab</v>
      </c>
      <c r="B236" s="13" t="s">
        <v>20</v>
      </c>
      <c r="C236" s="13" t="s">
        <v>21</v>
      </c>
      <c r="D236" s="14" t="str">
        <f>HYPERLINK("https://4ilab.io/contacts/","Ссылка")</f>
        <v>Ссылка</v>
      </c>
      <c r="E236" s="13" t="s">
        <v>446</v>
      </c>
      <c r="F236" s="15"/>
    </row>
    <row r="237" spans="1:6" ht="25.5" x14ac:dyDescent="0.2">
      <c r="A237" s="12" t="str">
        <f>HYPERLINK("http://aliasworlds.com/","Aliasworlds")</f>
        <v>Aliasworlds</v>
      </c>
      <c r="B237" s="13" t="s">
        <v>20</v>
      </c>
      <c r="C237" s="13" t="s">
        <v>51</v>
      </c>
      <c r="D237" s="14" t="str">
        <f>HYPERLINK("http://www.aliasworlds.com/about/vacancies/","Ссылка")</f>
        <v>Ссылка</v>
      </c>
      <c r="E237" s="13" t="s">
        <v>447</v>
      </c>
      <c r="F237" s="15"/>
    </row>
    <row r="238" spans="1:6" ht="25.5" x14ac:dyDescent="0.2">
      <c r="A238" s="12" t="str">
        <f>HYPERLINK("http://aterdux.com/ru/","Aterdux Entertainment")</f>
        <v>Aterdux Entertainment</v>
      </c>
      <c r="B238" s="13" t="s">
        <v>9</v>
      </c>
      <c r="C238" s="13" t="s">
        <v>25</v>
      </c>
      <c r="D238" s="14" t="str">
        <f>HYPERLINK("http://aterdux.com/ru/contact-us/","Ссылка")</f>
        <v>Ссылка</v>
      </c>
      <c r="E238" s="13" t="s">
        <v>448</v>
      </c>
      <c r="F238" s="15"/>
    </row>
    <row r="239" spans="1:6" ht="25.5" x14ac:dyDescent="0.2">
      <c r="A239" s="12" t="str">
        <f>HYPERLINK("http://www.awem.ru/","Awem Games")</f>
        <v>Awem Games</v>
      </c>
      <c r="B239" s="13" t="s">
        <v>20</v>
      </c>
      <c r="C239" s="13" t="s">
        <v>51</v>
      </c>
      <c r="D239" s="14" t="str">
        <f>HYPERLINK("http://www.awem.ru/vacancy/","Ссылка")</f>
        <v>Ссылка</v>
      </c>
      <c r="E239" s="13" t="s">
        <v>449</v>
      </c>
      <c r="F239" s="15" t="s">
        <v>450</v>
      </c>
    </row>
    <row r="240" spans="1:6" ht="12.75" x14ac:dyDescent="0.2">
      <c r="A240" s="12" t="str">
        <f>HYPERLINK("http://new-site.belka-games.com/","Belka Games")</f>
        <v>Belka Games</v>
      </c>
      <c r="B240" s="13" t="s">
        <v>20</v>
      </c>
      <c r="C240" s="13" t="s">
        <v>65</v>
      </c>
      <c r="D240" s="14" t="str">
        <f>HYPERLINK("http://new-site.belka-games.com/careers/","Ссылка")</f>
        <v>Ссылка</v>
      </c>
      <c r="E240" s="13" t="s">
        <v>451</v>
      </c>
      <c r="F240" s="15"/>
    </row>
    <row r="241" spans="1:6" ht="12.75" x14ac:dyDescent="0.2">
      <c r="A241" s="12" t="str">
        <f>HYPERLINK("http://eonbreak.com/#home","Glad Rock")</f>
        <v>Glad Rock</v>
      </c>
      <c r="B241" s="13" t="s">
        <v>20</v>
      </c>
      <c r="C241" s="13" t="s">
        <v>25</v>
      </c>
      <c r="D241" s="14" t="str">
        <f>HYPERLINK("http://eonbreak.com/#contact","Ссылка")</f>
        <v>Ссылка</v>
      </c>
      <c r="E241" s="13" t="s">
        <v>452</v>
      </c>
      <c r="F241" s="15"/>
    </row>
    <row r="242" spans="1:6" ht="12.75" x14ac:dyDescent="0.2">
      <c r="A242" s="12" t="str">
        <f>HYPERLINK("https://indigobunting.net/","Indigo Bunting")</f>
        <v>Indigo Bunting</v>
      </c>
      <c r="B242" s="13" t="s">
        <v>20</v>
      </c>
      <c r="C242" s="13" t="s">
        <v>47</v>
      </c>
      <c r="D242" s="14" t="str">
        <f>HYPERLINK("https://indigobunting.net/","Ссылка")</f>
        <v>Ссылка</v>
      </c>
      <c r="E242" s="13" t="s">
        <v>453</v>
      </c>
      <c r="F242" s="15"/>
    </row>
    <row r="243" spans="1:6" ht="12.75" x14ac:dyDescent="0.2">
      <c r="A243" s="12" t="str">
        <f>HYPERLINK("http://inventain.com/","Inventain")</f>
        <v>Inventain</v>
      </c>
      <c r="B243" s="13" t="s">
        <v>20</v>
      </c>
      <c r="C243" s="13" t="s">
        <v>28</v>
      </c>
      <c r="D243" s="14" t="str">
        <f>HYPERLINK("http://inventain.com/careers/we-hire/","Ссылка")</f>
        <v>Ссылка</v>
      </c>
      <c r="E243" s="13" t="s">
        <v>454</v>
      </c>
      <c r="F243" s="15"/>
    </row>
    <row r="244" spans="1:6" ht="12.75" x14ac:dyDescent="0.2">
      <c r="A244" s="12" t="str">
        <f>HYPERLINK("http://melsoft-games.com/","Melesta Games")</f>
        <v>Melesta Games</v>
      </c>
      <c r="B244" s="13" t="s">
        <v>20</v>
      </c>
      <c r="C244" s="13" t="s">
        <v>28</v>
      </c>
      <c r="D244" s="14" t="str">
        <f>HYPERLINK("http://melsoft-games.com/jobs/","Ссылка")</f>
        <v>Ссылка</v>
      </c>
      <c r="E244" s="13" t="s">
        <v>455</v>
      </c>
      <c r="F244" s="15" t="s">
        <v>456</v>
      </c>
    </row>
    <row r="245" spans="1:6" ht="12.75" x14ac:dyDescent="0.2">
      <c r="A245" s="12" t="str">
        <f>HYPERLINK("http://gamedevsource.com/","Octopus Games")</f>
        <v>Octopus Games</v>
      </c>
      <c r="B245" s="13" t="s">
        <v>20</v>
      </c>
      <c r="C245" s="13" t="s">
        <v>28</v>
      </c>
      <c r="D245" s="14" t="str">
        <f>HYPERLINK("http://gamedevsource.com/","Ссылка")</f>
        <v>Ссылка</v>
      </c>
      <c r="E245" s="13" t="s">
        <v>457</v>
      </c>
      <c r="F245" s="7" t="s">
        <v>219</v>
      </c>
    </row>
    <row r="246" spans="1:6" ht="15" customHeight="1" x14ac:dyDescent="0.2">
      <c r="A246" s="32" t="str">
        <f>HYPERLINK("http://pinoklgames.com/","Pinokl Games")</f>
        <v>Pinokl Games</v>
      </c>
      <c r="B246" s="33" t="s">
        <v>20</v>
      </c>
      <c r="C246" s="13" t="s">
        <v>458</v>
      </c>
      <c r="D246" s="34" t="str">
        <f>HYPERLINK("http://pinoklgames.com/","Ссылка")</f>
        <v>Ссылка</v>
      </c>
      <c r="E246" s="33" t="s">
        <v>459</v>
      </c>
      <c r="F246" s="35"/>
    </row>
    <row r="247" spans="1:6" ht="25.5" x14ac:dyDescent="0.2">
      <c r="A247" s="12" t="str">
        <f>HYPERLINK("http://www.shamangs.com/ru/index.php","Shaman Games")</f>
        <v>Shaman Games</v>
      </c>
      <c r="B247" s="13" t="s">
        <v>20</v>
      </c>
      <c r="C247" s="13" t="s">
        <v>51</v>
      </c>
      <c r="D247" s="14" t="str">
        <f>HYPERLINK("http://www.shamangs.com/ru/contact.php","Ссылка")</f>
        <v>Ссылка</v>
      </c>
      <c r="E247" s="13" t="s">
        <v>460</v>
      </c>
      <c r="F247" s="15"/>
    </row>
    <row r="248" spans="1:6" ht="12.75" x14ac:dyDescent="0.2">
      <c r="A248" s="12" t="str">
        <f>HYPERLINK("https://www.shorigames.com/","Shori games Ltd.")</f>
        <v>Shori games Ltd.</v>
      </c>
      <c r="B248" s="13" t="s">
        <v>20</v>
      </c>
      <c r="C248" s="13" t="s">
        <v>28</v>
      </c>
      <c r="D248" s="14" t="str">
        <f>HYPERLINK("https://www.shorigames.com/","Ссылка")</f>
        <v>Ссылка</v>
      </c>
      <c r="E248" s="13" t="s">
        <v>461</v>
      </c>
      <c r="F248" s="15"/>
    </row>
    <row r="249" spans="1:6" ht="12.75" x14ac:dyDescent="0.2">
      <c r="A249" s="12" t="str">
        <f>HYPERLINK("http://stark.games/","Stark Games")</f>
        <v>Stark Games</v>
      </c>
      <c r="B249" s="33" t="s">
        <v>20</v>
      </c>
      <c r="C249" s="13" t="s">
        <v>47</v>
      </c>
      <c r="D249" s="14" t="str">
        <f>HYPERLINK("http://stark.games/vacancies/","Ссылка")</f>
        <v>Ссылка</v>
      </c>
      <c r="E249" s="13" t="s">
        <v>462</v>
      </c>
      <c r="F249" s="15"/>
    </row>
    <row r="250" spans="1:6" ht="25.5" x14ac:dyDescent="0.2">
      <c r="A250" s="12" t="str">
        <f>HYPERLINK("http://www.steelmonkeys.by/","Steel Monkeys")</f>
        <v>Steel Monkeys</v>
      </c>
      <c r="B250" s="13" t="s">
        <v>20</v>
      </c>
      <c r="C250" s="13" t="s">
        <v>51</v>
      </c>
      <c r="D250" s="14" t="str">
        <f>HYPERLINK("http://steelmonkeys.by/ru","Ссылка")</f>
        <v>Ссылка</v>
      </c>
      <c r="E250" s="13" t="s">
        <v>463</v>
      </c>
      <c r="F250" s="15" t="s">
        <v>464</v>
      </c>
    </row>
    <row r="251" spans="1:6" ht="12.75" x14ac:dyDescent="0.2">
      <c r="A251" s="12" t="str">
        <f>HYPERLINK("http://vizor-games.com/","Vizor Games")</f>
        <v>Vizor Games</v>
      </c>
      <c r="B251" s="13" t="s">
        <v>20</v>
      </c>
      <c r="C251" s="13" t="s">
        <v>47</v>
      </c>
      <c r="D251" s="14" t="str">
        <f>HYPERLINK("http://vizor-games.com/vacancies/","Ссылка")</f>
        <v>Ссылка</v>
      </c>
      <c r="E251" s="13" t="s">
        <v>465</v>
      </c>
      <c r="F251" s="15"/>
    </row>
    <row r="252" spans="1:6" ht="25.5" x14ac:dyDescent="0.2">
      <c r="A252" s="36" t="str">
        <f>HYPERLINK("http://wargaming.com/ru/","Wargaming.net")</f>
        <v>Wargaming.net</v>
      </c>
      <c r="B252" s="13" t="s">
        <v>9</v>
      </c>
      <c r="C252" s="13" t="s">
        <v>153</v>
      </c>
      <c r="D252" s="37" t="str">
        <f>HYPERLINK("http://wargaming.com/ru/careers/","Ссылка")</f>
        <v>Ссылка</v>
      </c>
      <c r="E252" s="13" t="s">
        <v>466</v>
      </c>
      <c r="F252" s="15" t="s">
        <v>467</v>
      </c>
    </row>
    <row r="253" spans="1:6" ht="12.75" x14ac:dyDescent="0.2">
      <c r="A253" s="36" t="str">
        <f>HYPERLINK("https://www.zgames.com/","zGames")</f>
        <v>zGames</v>
      </c>
      <c r="B253" s="13" t="s">
        <v>20</v>
      </c>
      <c r="C253" s="13" t="s">
        <v>468</v>
      </c>
      <c r="D253" s="14" t="str">
        <f>HYPERLINK("https://www.zgames.com/","Ссылка")</f>
        <v>Ссылка</v>
      </c>
      <c r="E253" s="13" t="s">
        <v>469</v>
      </c>
      <c r="F253" s="15"/>
    </row>
    <row r="254" spans="1:6" ht="12.75" x14ac:dyDescent="0.2">
      <c r="A254" s="50" t="s">
        <v>450</v>
      </c>
      <c r="B254" s="51"/>
      <c r="C254" s="51"/>
      <c r="D254" s="51"/>
      <c r="E254" s="51"/>
      <c r="F254" s="3"/>
    </row>
    <row r="255" spans="1:6" ht="25.5" x14ac:dyDescent="0.2">
      <c r="A255" s="36" t="str">
        <f>HYPERLINK("https://www.fenomen-games.com/","Fenomen Games")</f>
        <v>Fenomen Games</v>
      </c>
      <c r="B255" s="13" t="s">
        <v>20</v>
      </c>
      <c r="C255" s="13" t="s">
        <v>51</v>
      </c>
      <c r="D255" s="14" t="str">
        <f>HYPERLINK("https://www.fenomen-games.com/index.htm#contact","Ссылка")</f>
        <v>Ссылка</v>
      </c>
      <c r="E255" s="13" t="s">
        <v>470</v>
      </c>
      <c r="F255" s="15"/>
    </row>
    <row r="256" spans="1:6" ht="12.75" x14ac:dyDescent="0.2">
      <c r="A256" s="52" t="s">
        <v>471</v>
      </c>
      <c r="B256" s="51"/>
      <c r="C256" s="51"/>
      <c r="D256" s="51"/>
      <c r="E256" s="51"/>
      <c r="F256" s="3"/>
    </row>
    <row r="257" spans="1:6" ht="12.75" x14ac:dyDescent="0.2">
      <c r="A257" s="50" t="s">
        <v>49</v>
      </c>
      <c r="B257" s="51"/>
      <c r="C257" s="51"/>
      <c r="D257" s="51"/>
      <c r="E257" s="51"/>
      <c r="F257" s="3"/>
    </row>
    <row r="258" spans="1:6" ht="15" customHeight="1" x14ac:dyDescent="0.2">
      <c r="A258" s="38" t="s">
        <v>472</v>
      </c>
      <c r="B258" s="39" t="s">
        <v>9</v>
      </c>
      <c r="C258" s="39" t="s">
        <v>28</v>
      </c>
      <c r="D258" s="40" t="s">
        <v>11</v>
      </c>
      <c r="E258" s="39" t="s">
        <v>473</v>
      </c>
      <c r="F258" s="41" t="s">
        <v>474</v>
      </c>
    </row>
    <row r="259" spans="1:6" ht="15" customHeight="1" x14ac:dyDescent="0.2">
      <c r="A259" s="32" t="str">
        <f>HYPERLINK("https://www.playtika.com/","Playtika")</f>
        <v>Playtika</v>
      </c>
      <c r="B259" s="33" t="s">
        <v>20</v>
      </c>
      <c r="C259" s="13" t="s">
        <v>28</v>
      </c>
      <c r="D259" s="34" t="str">
        <f>HYPERLINK("https://www.playtika.com/careers","Ссылка")</f>
        <v>Ссылка</v>
      </c>
      <c r="E259" s="33" t="s">
        <v>475</v>
      </c>
      <c r="F259" s="35" t="s">
        <v>476</v>
      </c>
    </row>
    <row r="260" spans="1:6" ht="12.75" x14ac:dyDescent="0.2">
      <c r="A260" s="53" t="s">
        <v>477</v>
      </c>
      <c r="B260" s="51"/>
      <c r="C260" s="51"/>
      <c r="D260" s="51"/>
      <c r="E260" s="51"/>
      <c r="F260" s="42"/>
    </row>
    <row r="261" spans="1:6" ht="12.75" x14ac:dyDescent="0.2">
      <c r="A261" s="50" t="s">
        <v>478</v>
      </c>
      <c r="B261" s="51"/>
      <c r="C261" s="51"/>
      <c r="D261" s="51"/>
      <c r="E261" s="51"/>
      <c r="F261" s="3"/>
    </row>
    <row r="262" spans="1:6" ht="12.75" x14ac:dyDescent="0.2">
      <c r="A262" s="12" t="str">
        <f>HYPERLINK("http://www.4a-games.com/","4А Games")</f>
        <v>4А Games</v>
      </c>
      <c r="B262" s="13" t="s">
        <v>20</v>
      </c>
      <c r="C262" s="13" t="s">
        <v>119</v>
      </c>
      <c r="D262" s="14" t="str">
        <f>HYPERLINK("http://www.4a-games.com.mt/careers","Ссылка")</f>
        <v>Ссылка</v>
      </c>
      <c r="E262" s="13" t="s">
        <v>479</v>
      </c>
      <c r="F262" s="15" t="s">
        <v>480</v>
      </c>
    </row>
    <row r="263" spans="1:6" ht="25.5" x14ac:dyDescent="0.2">
      <c r="A263" s="12" t="str">
        <f>HYPERLINK("http://www.aerohills.com/","AeroHills")</f>
        <v>AeroHills</v>
      </c>
      <c r="B263" s="13" t="s">
        <v>20</v>
      </c>
      <c r="C263" s="13" t="s">
        <v>51</v>
      </c>
      <c r="D263" s="14" t="str">
        <f>HYPERLINK("http://www.aerohills.com/index.html%3Fa=contacts&amp;lang=en.html","Ссылка")</f>
        <v>Ссылка</v>
      </c>
      <c r="E263" s="13" t="s">
        <v>481</v>
      </c>
      <c r="F263" s="15"/>
    </row>
    <row r="264" spans="1:6" ht="12.75" x14ac:dyDescent="0.2">
      <c r="A264" s="12" t="str">
        <f>HYPERLINK("http://alta-games.com/","Alta Games")</f>
        <v>Alta Games</v>
      </c>
      <c r="B264" s="13" t="s">
        <v>20</v>
      </c>
      <c r="C264" s="13" t="s">
        <v>28</v>
      </c>
      <c r="D264" s="14" t="str">
        <f>HYPERLINK("http://alta-games.com/contact-us/","Ссылка")</f>
        <v>Ссылка</v>
      </c>
      <c r="E264" s="13" t="s">
        <v>482</v>
      </c>
      <c r="F264" s="15"/>
    </row>
    <row r="265" spans="1:6" ht="25.5" x14ac:dyDescent="0.2">
      <c r="A265" s="12" t="str">
        <f>HYPERLINK("http://www.appmania.org/","Appmania")</f>
        <v>Appmania</v>
      </c>
      <c r="B265" s="13" t="s">
        <v>20</v>
      </c>
      <c r="C265" s="13" t="s">
        <v>28</v>
      </c>
      <c r="D265" s="14" t="str">
        <f>HYPERLINK("http://www.appmania.org/#/contacts/","Ссылка")</f>
        <v>Ссылка</v>
      </c>
      <c r="E265" s="13" t="s">
        <v>483</v>
      </c>
      <c r="F265" s="15"/>
    </row>
    <row r="266" spans="1:6" ht="12.75" x14ac:dyDescent="0.2">
      <c r="A266" s="12" t="str">
        <f>HYPERLINK("http://www.beatshapers.com/","Beatshapers")</f>
        <v>Beatshapers</v>
      </c>
      <c r="B266" s="13" t="s">
        <v>20</v>
      </c>
      <c r="C266" s="13" t="s">
        <v>484</v>
      </c>
      <c r="D266" s="14" t="str">
        <f>HYPERLINK("http://www.beatshapers.com/contact/","Ссылка")</f>
        <v>Ссылка</v>
      </c>
      <c r="E266" s="13" t="s">
        <v>485</v>
      </c>
      <c r="F266" s="15"/>
    </row>
    <row r="267" spans="1:6" ht="25.5" x14ac:dyDescent="0.2">
      <c r="A267" s="32" t="str">
        <f>HYPERLINK("http://boolatgames.com/","Boolat Games")</f>
        <v>Boolat Games</v>
      </c>
      <c r="B267" s="33" t="s">
        <v>20</v>
      </c>
      <c r="C267" s="33" t="s">
        <v>51</v>
      </c>
      <c r="D267" s="34" t="str">
        <f>HYPERLINK("http://boolatgames.com/career","Ссылка")</f>
        <v>Ссылка</v>
      </c>
      <c r="E267" s="33" t="s">
        <v>486</v>
      </c>
      <c r="F267" s="35" t="s">
        <v>487</v>
      </c>
    </row>
    <row r="268" spans="1:6" ht="12.75" x14ac:dyDescent="0.2">
      <c r="A268" s="12" t="str">
        <f>HYPERLINK("http://www.creoteam.com/","Creoteam")</f>
        <v>Creoteam</v>
      </c>
      <c r="B268" s="13" t="s">
        <v>20</v>
      </c>
      <c r="C268" s="13" t="s">
        <v>25</v>
      </c>
      <c r="D268" s="14" t="str">
        <f>HYPERLINK("http://www.creoteam.com/","Ссылка")</f>
        <v>Ссылка</v>
      </c>
      <c r="E268" s="13" t="s">
        <v>488</v>
      </c>
      <c r="F268" s="15"/>
    </row>
    <row r="269" spans="1:6" ht="25.5" x14ac:dyDescent="0.2">
      <c r="A269" s="12" t="str">
        <f>HYPERLINK("http://www.crytek.com/career/studios/overview/kiev","Crytek")</f>
        <v>Crytek</v>
      </c>
      <c r="B269" s="13" t="s">
        <v>9</v>
      </c>
      <c r="C269" s="13" t="s">
        <v>489</v>
      </c>
      <c r="D269" s="14" t="str">
        <f>HYPERLINK("http://www.crytek.com/career","Ссылка")</f>
        <v>Ссылка</v>
      </c>
      <c r="E269" s="13" t="s">
        <v>490</v>
      </c>
      <c r="F269" s="15" t="s">
        <v>491</v>
      </c>
    </row>
    <row r="270" spans="1:6" ht="25.5" x14ac:dyDescent="0.2">
      <c r="A270" s="12" t="str">
        <f>HYPERLINK("https://www.dragon-fly.biz/","Dragon-Fly Studio")</f>
        <v>Dragon-Fly Studio</v>
      </c>
      <c r="B270" s="13" t="s">
        <v>20</v>
      </c>
      <c r="C270" s="13" t="s">
        <v>25</v>
      </c>
      <c r="D270" s="14" t="str">
        <f>HYPERLINK("https://www.dragon-fly.biz/workhere","Ссылка")</f>
        <v>Ссылка</v>
      </c>
      <c r="E270" s="13" t="s">
        <v>492</v>
      </c>
      <c r="F270" s="15"/>
    </row>
    <row r="271" spans="1:6" ht="25.5" x14ac:dyDescent="0.2">
      <c r="A271" s="12" t="str">
        <f>HYPERLINK("http://www.ejaw.net/","Ejaw")</f>
        <v>Ejaw</v>
      </c>
      <c r="B271" s="13" t="s">
        <v>20</v>
      </c>
      <c r="C271" s="13" t="s">
        <v>153</v>
      </c>
      <c r="D271" s="14" t="str">
        <f>HYPERLINK("http://ejaw.net/","Ссылка")</f>
        <v>Ссылка</v>
      </c>
      <c r="E271" s="13" t="s">
        <v>493</v>
      </c>
      <c r="F271" s="15" t="s">
        <v>494</v>
      </c>
    </row>
    <row r="272" spans="1:6" ht="25.5" x14ac:dyDescent="0.2">
      <c r="A272" s="12" t="str">
        <f>HYPERLINK("http://evoplay.com/ru/","Evoplay")</f>
        <v>Evoplay</v>
      </c>
      <c r="B272" s="13" t="s">
        <v>20</v>
      </c>
      <c r="C272" s="13" t="s">
        <v>17</v>
      </c>
      <c r="D272" s="14" t="str">
        <f>HYPERLINK("http://jobs.evoplay.com/","Ссылка")</f>
        <v>Ссылка</v>
      </c>
      <c r="E272" s="13" t="s">
        <v>495</v>
      </c>
      <c r="F272" s="15"/>
    </row>
    <row r="273" spans="1:6" ht="25.5" x14ac:dyDescent="0.2">
      <c r="A273" s="12" t="str">
        <f>HYPERLINK("http://flying-cafe.com/","Flying Cafe for Semianimals")</f>
        <v>Flying Cafe for Semianimals</v>
      </c>
      <c r="B273" s="13" t="s">
        <v>20</v>
      </c>
      <c r="C273" s="33" t="s">
        <v>51</v>
      </c>
      <c r="D273" s="14" t="str">
        <f>HYPERLINK("http://flying-cafe.com/","Ссылка")</f>
        <v>Ссылка</v>
      </c>
      <c r="E273" s="13" t="s">
        <v>496</v>
      </c>
      <c r="F273" s="15"/>
    </row>
    <row r="274" spans="1:6" ht="25.5" x14ac:dyDescent="0.2">
      <c r="A274" s="12" t="str">
        <f>HYPERLINK("http://frogwares.com/","Frogwares")</f>
        <v>Frogwares</v>
      </c>
      <c r="B274" s="13" t="s">
        <v>20</v>
      </c>
      <c r="C274" s="13" t="s">
        <v>119</v>
      </c>
      <c r="D274" s="14" t="str">
        <f>HYPERLINK("http://frogwares.com/careers/","Ссылка")</f>
        <v>Ссылка</v>
      </c>
      <c r="E274" s="13" t="s">
        <v>497</v>
      </c>
      <c r="F274" s="15"/>
    </row>
    <row r="275" spans="1:6" ht="25.5" x14ac:dyDescent="0.2">
      <c r="A275" s="12" t="str">
        <f>HYPERLINK("http://gamepackstudio.com/","GamePack Studio")</f>
        <v>GamePack Studio</v>
      </c>
      <c r="B275" s="13" t="s">
        <v>9</v>
      </c>
      <c r="C275" s="13" t="s">
        <v>28</v>
      </c>
      <c r="D275" s="14" t="str">
        <f>HYPERLINK("http://gamepackstudio.com/contact/","Ссылка")</f>
        <v>Ссылка</v>
      </c>
      <c r="E275" s="13" t="s">
        <v>498</v>
      </c>
      <c r="F275" s="15"/>
    </row>
    <row r="276" spans="1:6" ht="25.5" x14ac:dyDescent="0.2">
      <c r="A276" s="12" t="str">
        <f>HYPERLINK("http://www.gsc-game.ru/","GSC Game World")</f>
        <v>GSC Game World</v>
      </c>
      <c r="B276" s="13" t="s">
        <v>9</v>
      </c>
      <c r="C276" s="13" t="s">
        <v>25</v>
      </c>
      <c r="D276" s="14" t="str">
        <f>HYPERLINK("http://www.gsc-game.ru/","Ссылка")</f>
        <v>Ссылка</v>
      </c>
      <c r="E276" s="13" t="s">
        <v>499</v>
      </c>
      <c r="F276" s="15"/>
    </row>
    <row r="277" spans="1:6" ht="25.5" x14ac:dyDescent="0.2">
      <c r="A277" s="12" t="str">
        <f>HYPERLINK("https://gsngames.com/","GSN Games")</f>
        <v>GSN Games</v>
      </c>
      <c r="B277" s="13" t="s">
        <v>20</v>
      </c>
      <c r="C277" s="13" t="s">
        <v>28</v>
      </c>
      <c r="D277" s="14" t="str">
        <f>HYPERLINK("https://gsngames.com/careers/","Ссылка")</f>
        <v>Ссылка</v>
      </c>
      <c r="E277" s="13" t="s">
        <v>500</v>
      </c>
      <c r="F277" s="15" t="s">
        <v>501</v>
      </c>
    </row>
    <row r="278" spans="1:6" ht="25.5" x14ac:dyDescent="0.2">
      <c r="A278" s="12" t="str">
        <f>HYPERLINK("http://www.ilogos.biz/","iLogos")</f>
        <v>iLogos</v>
      </c>
      <c r="B278" s="13" t="s">
        <v>20</v>
      </c>
      <c r="C278" s="13" t="s">
        <v>257</v>
      </c>
      <c r="D278" s="14" t="str">
        <f>HYPERLINK("http://www.ilogos.biz/career","Ссылка")</f>
        <v>Ссылка</v>
      </c>
      <c r="E278" s="13" t="s">
        <v>502</v>
      </c>
      <c r="F278" s="15" t="s">
        <v>503</v>
      </c>
    </row>
    <row r="279" spans="1:6" ht="12.75" x14ac:dyDescent="0.2">
      <c r="A279" s="12" t="str">
        <f>HYPERLINK("http://jutiful.com/","Jutiful")</f>
        <v>Jutiful</v>
      </c>
      <c r="B279" s="13" t="s">
        <v>20</v>
      </c>
      <c r="C279" s="13" t="s">
        <v>28</v>
      </c>
      <c r="D279" s="14" t="str">
        <f>HYPERLINK("http://jutiful.com/","Ссылка")</f>
        <v>Ссылка</v>
      </c>
      <c r="E279" s="13" t="s">
        <v>504</v>
      </c>
      <c r="F279" s="15"/>
    </row>
    <row r="280" spans="1:6" ht="12.75" x14ac:dyDescent="0.2">
      <c r="A280" s="12" t="str">
        <f>HYPERLINK("http://www.playkubiko.com/","Kubiko")</f>
        <v>Kubiko</v>
      </c>
      <c r="B280" s="13" t="s">
        <v>20</v>
      </c>
      <c r="C280" s="13" t="s">
        <v>28</v>
      </c>
      <c r="D280" s="14" t="str">
        <f>HYPERLINK("http://www.playkubiko.com/","Ссылка")</f>
        <v>Ссылка</v>
      </c>
      <c r="E280" s="13" t="s">
        <v>505</v>
      </c>
      <c r="F280" s="15"/>
    </row>
    <row r="281" spans="1:6" ht="12.75" x14ac:dyDescent="0.2">
      <c r="A281" s="12" t="str">
        <f>HYPERLINK("http://meliorgames.com/","Melior Games")</f>
        <v>Melior Games</v>
      </c>
      <c r="B281" s="13" t="s">
        <v>20</v>
      </c>
      <c r="C281" s="13" t="s">
        <v>28</v>
      </c>
      <c r="D281" s="14" t="str">
        <f>HYPERLINK("http://meliorgames.com/#contacts","Ссылка")</f>
        <v>Ссылка</v>
      </c>
      <c r="E281" s="13" t="s">
        <v>506</v>
      </c>
      <c r="F281" s="15" t="s">
        <v>231</v>
      </c>
    </row>
    <row r="282" spans="1:6" ht="12.75" x14ac:dyDescent="0.2">
      <c r="A282" s="12" t="str">
        <f>HYPERLINK("https://murka.com/","Murka")</f>
        <v>Murka</v>
      </c>
      <c r="B282" s="13" t="s">
        <v>20</v>
      </c>
      <c r="C282" s="13" t="s">
        <v>28</v>
      </c>
      <c r="D282" s="14" t="str">
        <f>HYPERLINK("https://murka.com/#jobs","Ссылка")</f>
        <v>Ссылка</v>
      </c>
      <c r="E282" s="13" t="s">
        <v>507</v>
      </c>
      <c r="F282" s="15" t="s">
        <v>508</v>
      </c>
    </row>
    <row r="283" spans="1:6" ht="25.5" x14ac:dyDescent="0.2">
      <c r="A283" s="12" t="str">
        <f>HYPERLINK("http://pershastudia.com/ru/","Persha Studia (Wargaming)")</f>
        <v>Persha Studia (Wargaming)</v>
      </c>
      <c r="B283" s="13" t="s">
        <v>20</v>
      </c>
      <c r="C283" s="13" t="s">
        <v>62</v>
      </c>
      <c r="D283" s="14" t="str">
        <f>HYPERLINK("http://pershastudia.com/ru/careers/","Ссылка")</f>
        <v>Ссылка</v>
      </c>
      <c r="E283" s="13" t="s">
        <v>509</v>
      </c>
      <c r="F283" s="15"/>
    </row>
    <row r="284" spans="1:6" ht="25.5" x14ac:dyDescent="0.2">
      <c r="A284" s="12" t="str">
        <f>HYPERLINK("https://www.playq.com/","PlayQ Games")</f>
        <v>PlayQ Games</v>
      </c>
      <c r="B284" s="13" t="s">
        <v>20</v>
      </c>
      <c r="C284" s="13" t="s">
        <v>28</v>
      </c>
      <c r="D284" s="14" t="str">
        <f>HYPERLINK("https://www.playq.com/en-us/careers","Ссылка")</f>
        <v>Ссылка</v>
      </c>
      <c r="E284" s="13" t="s">
        <v>510</v>
      </c>
      <c r="F284" s="15" t="s">
        <v>511</v>
      </c>
    </row>
    <row r="285" spans="1:6" ht="25.5" x14ac:dyDescent="0.2">
      <c r="A285" s="12" t="str">
        <f>HYPERLINK("http://qumaron.com/","Qumaron")</f>
        <v>Qumaron</v>
      </c>
      <c r="B285" s="13" t="s">
        <v>9</v>
      </c>
      <c r="C285" s="13" t="s">
        <v>51</v>
      </c>
      <c r="D285" s="14" t="str">
        <f>HYPERLINK("http://qumaron.com/jobs","Ссылка")</f>
        <v>Ссылка</v>
      </c>
      <c r="E285" s="13" t="s">
        <v>512</v>
      </c>
      <c r="F285" s="15"/>
    </row>
    <row r="286" spans="1:6" ht="25.5" x14ac:dyDescent="0.2">
      <c r="A286" s="12" t="str">
        <f>HYPERLINK("http://red-beat.com/ru/","Red Beat")</f>
        <v>Red Beat</v>
      </c>
      <c r="B286" s="13" t="s">
        <v>20</v>
      </c>
      <c r="C286" s="13" t="s">
        <v>25</v>
      </c>
      <c r="D286" s="14" t="str">
        <f>HYPERLINK("http://red-beat.com/ru/jobsru/","Ссылка")</f>
        <v>Ссылка</v>
      </c>
      <c r="E286" s="13" t="s">
        <v>513</v>
      </c>
      <c r="F286" s="15"/>
    </row>
    <row r="287" spans="1:6" ht="25.5" x14ac:dyDescent="0.2">
      <c r="A287" s="12" t="str">
        <f>HYPERLINK("https://retrostylegames.com/about-us/","RetroStyle Games")</f>
        <v>RetroStyle Games</v>
      </c>
      <c r="B287" s="13" t="s">
        <v>20</v>
      </c>
      <c r="C287" s="13" t="s">
        <v>514</v>
      </c>
      <c r="D287" s="14" t="str">
        <f>HYPERLINK("https://retrostylegames.com/contact/","Ссылка")</f>
        <v>Ссылка</v>
      </c>
      <c r="E287" s="13" t="s">
        <v>515</v>
      </c>
      <c r="F287" s="15"/>
    </row>
    <row r="288" spans="1:6" ht="12.75" x14ac:dyDescent="0.2">
      <c r="A288" s="12" t="str">
        <f>HYPERLINK("http://seriouscake.net/","Serious Games")</f>
        <v>Serious Games</v>
      </c>
      <c r="B288" s="13" t="s">
        <v>20</v>
      </c>
      <c r="C288" s="13" t="s">
        <v>28</v>
      </c>
      <c r="D288" s="14" t="str">
        <f>HYPERLINK("http://seriouscake.net/","Ссылка")</f>
        <v>Ссылка</v>
      </c>
      <c r="E288" s="13" t="s">
        <v>516</v>
      </c>
      <c r="F288" s="15"/>
    </row>
    <row r="289" spans="1:6" ht="25.5" x14ac:dyDescent="0.2">
      <c r="A289" s="12" t="str">
        <f>HYPERLINK("http://www.sungiftgames.com/","Sungift Games")</f>
        <v>Sungift Games</v>
      </c>
      <c r="B289" s="13" t="s">
        <v>20</v>
      </c>
      <c r="C289" s="13" t="s">
        <v>28</v>
      </c>
      <c r="D289" s="14" t="str">
        <f>HYPERLINK("http://www.sungiftgames.com/contact/","Ссылка")</f>
        <v>Ссылка</v>
      </c>
      <c r="E289" s="13" t="s">
        <v>517</v>
      </c>
      <c r="F289" s="15"/>
    </row>
    <row r="290" spans="1:6" ht="12.75" x14ac:dyDescent="0.2">
      <c r="A290" s="12" t="str">
        <f>HYPERLINK("http://vostokgames.com/ru","Vostok Games")</f>
        <v>Vostok Games</v>
      </c>
      <c r="B290" s="13" t="s">
        <v>20</v>
      </c>
      <c r="C290" s="13" t="s">
        <v>25</v>
      </c>
      <c r="D290" s="14" t="str">
        <f>HYPERLINK("http://vostokgames.com/ru/page/%D0%B2%D0%B0%D0%BA%D0%B0%D0%BD%D1%81%D0%B8%D0%B8","Ссылка")</f>
        <v>Ссылка</v>
      </c>
      <c r="E290" s="13" t="s">
        <v>518</v>
      </c>
      <c r="F290" s="15"/>
    </row>
    <row r="291" spans="1:6" ht="12.75" x14ac:dyDescent="0.2">
      <c r="A291" s="12" t="str">
        <f>HYPERLINK("http://yuqio.com/","Yuqio")</f>
        <v>Yuqio</v>
      </c>
      <c r="B291" s="13" t="s">
        <v>20</v>
      </c>
      <c r="C291" s="33" t="s">
        <v>51</v>
      </c>
      <c r="D291" s="14" t="str">
        <f>HYPERLINK("http://yuqio.com/","Ссылка")</f>
        <v>Ссылка</v>
      </c>
      <c r="E291" s="13" t="s">
        <v>519</v>
      </c>
      <c r="F291" s="15"/>
    </row>
    <row r="292" spans="1:6" ht="12.75" x14ac:dyDescent="0.2">
      <c r="A292" s="54" t="s">
        <v>520</v>
      </c>
      <c r="B292" s="51"/>
      <c r="C292" s="51"/>
      <c r="D292" s="51"/>
      <c r="E292" s="51"/>
      <c r="F292" s="43"/>
    </row>
    <row r="293" spans="1:6" ht="25.5" x14ac:dyDescent="0.2">
      <c r="A293" s="12" t="str">
        <f>HYPERLINK("http://absolutist.ru/","Absolutist")</f>
        <v>Absolutist</v>
      </c>
      <c r="B293" s="13" t="s">
        <v>20</v>
      </c>
      <c r="C293" s="13" t="s">
        <v>153</v>
      </c>
      <c r="D293" s="14" t="str">
        <f>HYPERLINK("http://absolutist.ru/job/","Ссылка")</f>
        <v>Ссылка</v>
      </c>
      <c r="E293" s="13" t="s">
        <v>521</v>
      </c>
      <c r="F293" s="15"/>
    </row>
    <row r="294" spans="1:6" ht="25.5" x14ac:dyDescent="0.2">
      <c r="A294" s="12" t="str">
        <f>HYPERLINK("http://bwf-game.com/","BWF")</f>
        <v>BWF</v>
      </c>
      <c r="B294" s="13" t="s">
        <v>20</v>
      </c>
      <c r="C294" s="33" t="s">
        <v>51</v>
      </c>
      <c r="D294" s="14" t="str">
        <f>HYPERLINK("http://bwf-game.com/careers.html","Ссылка")</f>
        <v>Ссылка</v>
      </c>
      <c r="E294" s="13" t="s">
        <v>522</v>
      </c>
      <c r="F294" s="15" t="s">
        <v>478</v>
      </c>
    </row>
    <row r="295" spans="1:6" ht="12.75" x14ac:dyDescent="0.2">
      <c r="A295" s="54" t="s">
        <v>523</v>
      </c>
      <c r="B295" s="51"/>
      <c r="C295" s="51"/>
      <c r="D295" s="51"/>
      <c r="E295" s="51"/>
      <c r="F295" s="44"/>
    </row>
    <row r="296" spans="1:6" ht="38.25" x14ac:dyDescent="0.2">
      <c r="A296" s="12" t="str">
        <f>HYPERLINK("http://uni-bit.com/ru","Uni-Bit Studio Inc.")</f>
        <v>Uni-Bit Studio Inc.</v>
      </c>
      <c r="B296" s="13" t="s">
        <v>20</v>
      </c>
      <c r="C296" s="13" t="s">
        <v>524</v>
      </c>
      <c r="D296" s="14" t="str">
        <f>HYPERLINK("http://uni-bit.com/ru","Ссылка")</f>
        <v>Ссылка</v>
      </c>
      <c r="E296" s="13" t="s">
        <v>525</v>
      </c>
      <c r="F296" s="15" t="s">
        <v>526</v>
      </c>
    </row>
    <row r="297" spans="1:6" ht="12.75" x14ac:dyDescent="0.2">
      <c r="A297" s="54" t="s">
        <v>527</v>
      </c>
      <c r="B297" s="51"/>
      <c r="C297" s="51"/>
      <c r="D297" s="51"/>
      <c r="E297" s="51"/>
      <c r="F297" s="43"/>
    </row>
    <row r="298" spans="1:6" ht="12.75" x14ac:dyDescent="0.2">
      <c r="A298" s="12" t="str">
        <f>HYPERLINK("http://charstudio.com/","CharStudio")</f>
        <v>CharStudio</v>
      </c>
      <c r="B298" s="13" t="s">
        <v>20</v>
      </c>
      <c r="C298" s="13" t="s">
        <v>47</v>
      </c>
      <c r="D298" s="14" t="str">
        <f>HYPERLINK("http://charstudio.com/careers/","Ссылка")</f>
        <v>Ссылка</v>
      </c>
      <c r="E298" s="13" t="s">
        <v>528</v>
      </c>
      <c r="F298" s="15"/>
    </row>
    <row r="299" spans="1:6" ht="25.5" x14ac:dyDescent="0.2">
      <c r="A299" s="12" t="str">
        <f>HYPERLINK("http://zadzen.com/","Zadzen")</f>
        <v>Zadzen</v>
      </c>
      <c r="B299" s="13" t="s">
        <v>20</v>
      </c>
      <c r="C299" s="33" t="s">
        <v>51</v>
      </c>
      <c r="D299" s="14" t="str">
        <f>HYPERLINK("http://zadzen.com/jobs/","Ссылка")</f>
        <v>Ссылка</v>
      </c>
      <c r="E299" s="13" t="s">
        <v>529</v>
      </c>
      <c r="F299" s="15"/>
    </row>
    <row r="300" spans="1:6" ht="12.75" x14ac:dyDescent="0.2">
      <c r="A300" s="54" t="s">
        <v>530</v>
      </c>
      <c r="B300" s="51"/>
      <c r="C300" s="51"/>
      <c r="D300" s="51"/>
      <c r="E300" s="51"/>
      <c r="F300" s="43"/>
    </row>
    <row r="301" spans="1:6" ht="12.75" x14ac:dyDescent="0.2">
      <c r="A301" s="12" t="str">
        <f>HYPERLINK("http://www.viewizard.com/ru/","Viewizard")</f>
        <v>Viewizard</v>
      </c>
      <c r="B301" s="13" t="s">
        <v>20</v>
      </c>
      <c r="C301" s="13" t="s">
        <v>25</v>
      </c>
      <c r="D301" s="14" t="str">
        <f>HYPERLINK("http://www.viewizard.com/ru/","Ссылка")</f>
        <v>Ссылка</v>
      </c>
      <c r="E301" s="13" t="s">
        <v>531</v>
      </c>
      <c r="F301" s="15"/>
    </row>
    <row r="302" spans="1:6" ht="12.75" x14ac:dyDescent="0.2">
      <c r="A302" s="50" t="s">
        <v>532</v>
      </c>
      <c r="B302" s="51"/>
      <c r="C302" s="51"/>
      <c r="D302" s="51"/>
      <c r="E302" s="51"/>
      <c r="F302" s="3"/>
    </row>
    <row r="303" spans="1:6" ht="25.5" x14ac:dyDescent="0.2">
      <c r="A303" s="12" t="str">
        <f>HYPERLINK("http://www.nordcurrent.com/pc","Nordcurrent")</f>
        <v>Nordcurrent</v>
      </c>
      <c r="B303" s="13" t="s">
        <v>9</v>
      </c>
      <c r="C303" s="13" t="s">
        <v>153</v>
      </c>
      <c r="D303" s="14" t="str">
        <f>HYPERLINK("http://www.nordcurrent.com/jobs","Ссылка")</f>
        <v>Ссылка</v>
      </c>
      <c r="E303" s="13" t="s">
        <v>533</v>
      </c>
      <c r="F303" s="15" t="s">
        <v>534</v>
      </c>
    </row>
    <row r="304" spans="1:6" ht="25.5" x14ac:dyDescent="0.2">
      <c r="A304" s="12" t="str">
        <f>HYPERLINK("http://blamgames.com/","Blam! Games Studios")</f>
        <v>Blam! Games Studios</v>
      </c>
      <c r="B304" s="13" t="s">
        <v>20</v>
      </c>
      <c r="C304" s="13" t="s">
        <v>535</v>
      </c>
      <c r="D304" s="14" t="str">
        <f>HYPERLINK("http://blamgames.com/contact","Ссылка")</f>
        <v>Ссылка</v>
      </c>
      <c r="E304" s="13" t="s">
        <v>536</v>
      </c>
      <c r="F304" s="15" t="s">
        <v>537</v>
      </c>
    </row>
    <row r="305" spans="1:6" ht="12.75" x14ac:dyDescent="0.2">
      <c r="A305" s="50" t="s">
        <v>538</v>
      </c>
      <c r="B305" s="51"/>
      <c r="C305" s="51"/>
      <c r="D305" s="51"/>
      <c r="E305" s="51"/>
      <c r="F305" s="3"/>
    </row>
    <row r="306" spans="1:6" ht="25.5" x14ac:dyDescent="0.2">
      <c r="A306" s="12" t="str">
        <f>HYPERLINK("http://www.zagravagames.com/","Zagrava Games")</f>
        <v>Zagrava Games</v>
      </c>
      <c r="B306" s="13" t="s">
        <v>20</v>
      </c>
      <c r="C306" s="13" t="s">
        <v>153</v>
      </c>
      <c r="D306" s="14" t="str">
        <f>HYPERLINK("http://www.zagravagames.com/contact/","Ссылка")</f>
        <v>Ссылка</v>
      </c>
      <c r="E306" s="13" t="s">
        <v>539</v>
      </c>
      <c r="F306" s="15"/>
    </row>
    <row r="307" spans="1:6" ht="12.75" x14ac:dyDescent="0.2">
      <c r="A307" s="50" t="s">
        <v>540</v>
      </c>
      <c r="B307" s="51"/>
      <c r="C307" s="51"/>
      <c r="D307" s="51"/>
      <c r="E307" s="51"/>
      <c r="F307" s="3"/>
    </row>
    <row r="308" spans="1:6" ht="12.75" x14ac:dyDescent="0.2">
      <c r="A308" s="12" t="str">
        <f>HYPERLINK("http://ru.bestway.com.ua/","Best way")</f>
        <v>Best way</v>
      </c>
      <c r="B308" s="13" t="s">
        <v>20</v>
      </c>
      <c r="C308" s="13" t="s">
        <v>25</v>
      </c>
      <c r="D308" s="14" t="str">
        <f>HYPERLINK("http://ru.bestway.com.ua/index.php/bestway-company/jobs","Ссылка")</f>
        <v>Ссылка</v>
      </c>
      <c r="E308" s="13" t="s">
        <v>541</v>
      </c>
      <c r="F308" s="15"/>
    </row>
    <row r="309" spans="1:6" ht="12.75" x14ac:dyDescent="0.2">
      <c r="A309" s="54" t="s">
        <v>542</v>
      </c>
      <c r="B309" s="51"/>
      <c r="C309" s="51"/>
      <c r="D309" s="51"/>
      <c r="E309" s="51"/>
      <c r="F309" s="3"/>
    </row>
    <row r="310" spans="1:6" ht="12.75" x14ac:dyDescent="0.2">
      <c r="A310" s="12" t="str">
        <f>HYPERLINK("http://www.pipestudio.ru/","Pipe Studio")</f>
        <v>Pipe Studio</v>
      </c>
      <c r="B310" s="13" t="s">
        <v>20</v>
      </c>
      <c r="C310" s="13" t="s">
        <v>51</v>
      </c>
      <c r="D310" s="14" t="str">
        <f>HYPERLINK("http://www.pipestudio.ru/","Ссылка")</f>
        <v>Ссылка</v>
      </c>
      <c r="E310" s="13" t="s">
        <v>543</v>
      </c>
      <c r="F310" s="15"/>
    </row>
    <row r="311" spans="1:6" ht="12.75" x14ac:dyDescent="0.2">
      <c r="A311" s="53" t="s">
        <v>544</v>
      </c>
      <c r="B311" s="51"/>
      <c r="C311" s="51"/>
      <c r="D311" s="51"/>
      <c r="E311" s="51"/>
      <c r="F311" s="57"/>
    </row>
    <row r="312" spans="1:6" ht="12.75" x14ac:dyDescent="0.2">
      <c r="A312" s="50" t="s">
        <v>545</v>
      </c>
      <c r="B312" s="51"/>
      <c r="C312" s="51"/>
      <c r="D312" s="51"/>
      <c r="E312" s="51"/>
      <c r="F312" s="3"/>
    </row>
    <row r="313" spans="1:6" ht="12.75" x14ac:dyDescent="0.2">
      <c r="A313" s="12" t="str">
        <f>HYPERLINK("http://azdimension.az/ru/","AzDimension")</f>
        <v>AzDimension</v>
      </c>
      <c r="B313" s="13" t="s">
        <v>20</v>
      </c>
      <c r="C313" s="13" t="s">
        <v>25</v>
      </c>
      <c r="D313" s="14" t="str">
        <f>HYPERLINK("http://azdimension.az/?p=1200","Ссылка")</f>
        <v>Ссылка</v>
      </c>
      <c r="E313" s="13" t="s">
        <v>546</v>
      </c>
      <c r="F313" s="15"/>
    </row>
    <row r="314" spans="1:6" ht="12.75" x14ac:dyDescent="0.2">
      <c r="A314" s="53" t="s">
        <v>547</v>
      </c>
      <c r="B314" s="51"/>
      <c r="C314" s="51"/>
      <c r="D314" s="51"/>
      <c r="E314" s="51"/>
      <c r="F314" s="57"/>
    </row>
    <row r="315" spans="1:6" ht="12.75" x14ac:dyDescent="0.2">
      <c r="A315" s="50" t="s">
        <v>548</v>
      </c>
      <c r="B315" s="51"/>
      <c r="C315" s="51"/>
      <c r="D315" s="51"/>
      <c r="E315" s="51"/>
      <c r="F315" s="3"/>
    </row>
    <row r="316" spans="1:6" ht="25.5" x14ac:dyDescent="0.2">
      <c r="A316" s="12" t="str">
        <f>HYPERLINK("http://www.crlogics.com/index.html","Creative Logics")</f>
        <v>Creative Logics</v>
      </c>
      <c r="B316" s="13" t="s">
        <v>20</v>
      </c>
      <c r="C316" s="13" t="s">
        <v>28</v>
      </c>
      <c r="D316" s="14" t="str">
        <f>HYPERLINK("http://www.crlogics.com/index.html","Ссылка")</f>
        <v>Ссылка</v>
      </c>
      <c r="E316" s="13" t="s">
        <v>549</v>
      </c>
      <c r="F316" s="15"/>
    </row>
    <row r="317" spans="1:6" ht="12.75" x14ac:dyDescent="0.2">
      <c r="A317" s="50" t="s">
        <v>550</v>
      </c>
      <c r="B317" s="51"/>
      <c r="C317" s="51"/>
      <c r="D317" s="51"/>
      <c r="E317" s="51"/>
      <c r="F317" s="3"/>
    </row>
    <row r="318" spans="1:6" ht="12.75" x14ac:dyDescent="0.2">
      <c r="A318" s="12" t="str">
        <f>HYPERLINK("https://www.plexonic.com/","Plexonic")</f>
        <v>Plexonic</v>
      </c>
      <c r="B318" s="13" t="s">
        <v>20</v>
      </c>
      <c r="C318" s="13" t="s">
        <v>47</v>
      </c>
      <c r="D318" s="14" t="str">
        <f>HYPERLINK("https://www.plexonic.com/jobs/","Ссылка")</f>
        <v>Ссылка</v>
      </c>
      <c r="E318" s="13" t="s">
        <v>551</v>
      </c>
      <c r="F318" s="15"/>
    </row>
    <row r="319" spans="1:6" ht="12.75" x14ac:dyDescent="0.2">
      <c r="A319" s="12" t="str">
        <f>HYPERLINK("http://www.shadowmatic.com/presskit/","Triada Studio Games")</f>
        <v>Triada Studio Games</v>
      </c>
      <c r="B319" s="13" t="s">
        <v>20</v>
      </c>
      <c r="C319" s="13" t="s">
        <v>28</v>
      </c>
      <c r="D319" s="14" t="str">
        <f>HYPERLINK("http://www.shadowmatic.com/presskit/#contact","Ссылка")</f>
        <v>Ссылка</v>
      </c>
      <c r="E319" s="13" t="s">
        <v>552</v>
      </c>
      <c r="F319" s="15"/>
    </row>
    <row r="320" spans="1:6" ht="12.75" x14ac:dyDescent="0.2">
      <c r="A320" s="53" t="s">
        <v>553</v>
      </c>
      <c r="B320" s="51"/>
      <c r="C320" s="51"/>
      <c r="D320" s="51"/>
      <c r="E320" s="51"/>
      <c r="F320" s="57"/>
    </row>
    <row r="321" spans="1:6" ht="12.75" x14ac:dyDescent="0.2">
      <c r="A321" s="50" t="s">
        <v>554</v>
      </c>
      <c r="B321" s="51"/>
      <c r="C321" s="51"/>
      <c r="D321" s="51"/>
      <c r="E321" s="51"/>
      <c r="F321" s="3"/>
    </row>
    <row r="322" spans="1:6" ht="12.75" x14ac:dyDescent="0.2">
      <c r="A322" s="12" t="str">
        <f>HYPERLINK("https://willtoliveonline.com/","AlphaSoft LLC")</f>
        <v>AlphaSoft LLC</v>
      </c>
      <c r="B322" s="13" t="s">
        <v>20</v>
      </c>
      <c r="C322" s="13" t="s">
        <v>25</v>
      </c>
      <c r="D322" s="14" t="str">
        <f>HYPERLINK("https://willtoliveonline.com/","Ссылка")</f>
        <v>Ссылка</v>
      </c>
      <c r="E322" s="13" t="s">
        <v>555</v>
      </c>
      <c r="F322" s="15"/>
    </row>
    <row r="323" spans="1:6" ht="12.75" x14ac:dyDescent="0.2">
      <c r="A323" s="53" t="s">
        <v>556</v>
      </c>
      <c r="B323" s="51"/>
      <c r="C323" s="51"/>
      <c r="D323" s="51"/>
      <c r="E323" s="51"/>
      <c r="F323" s="57"/>
    </row>
    <row r="324" spans="1:6" ht="12.75" x14ac:dyDescent="0.2">
      <c r="A324" s="50" t="s">
        <v>557</v>
      </c>
      <c r="B324" s="51"/>
      <c r="C324" s="51"/>
      <c r="D324" s="51"/>
      <c r="E324" s="51"/>
      <c r="F324" s="3"/>
    </row>
    <row r="325" spans="1:6" ht="12.75" x14ac:dyDescent="0.2">
      <c r="A325" s="12" t="str">
        <f>HYPERLINK("https://store.steampowered.com/app/598480/World_of_One/","Grimwood")</f>
        <v>Grimwood</v>
      </c>
      <c r="B325" s="13" t="s">
        <v>20</v>
      </c>
      <c r="C325" s="13" t="s">
        <v>25</v>
      </c>
      <c r="D325" s="14" t="str">
        <f>HYPERLINK("https://store.steampowered.com/app/598480/World_of_One/","Ссылка")</f>
        <v>Ссылка</v>
      </c>
      <c r="E325" s="13" t="s">
        <v>558</v>
      </c>
      <c r="F325" s="15"/>
    </row>
    <row r="326" spans="1:6" ht="12.75" x14ac:dyDescent="0.2">
      <c r="A326" s="53" t="s">
        <v>559</v>
      </c>
      <c r="B326" s="51"/>
      <c r="C326" s="51"/>
      <c r="D326" s="51"/>
      <c r="E326" s="51"/>
      <c r="F326" s="57"/>
    </row>
    <row r="327" spans="1:6" ht="12.75" x14ac:dyDescent="0.2">
      <c r="A327" s="50" t="s">
        <v>560</v>
      </c>
      <c r="B327" s="51"/>
      <c r="C327" s="51"/>
      <c r="D327" s="51"/>
      <c r="E327" s="51"/>
      <c r="F327" s="3"/>
    </row>
    <row r="328" spans="1:6" ht="12.75" x14ac:dyDescent="0.2">
      <c r="A328" s="12" t="str">
        <f>HYPERLINK("http://dqteam.com/","DQ Team")</f>
        <v>DQ Team</v>
      </c>
      <c r="B328" s="13" t="s">
        <v>20</v>
      </c>
      <c r="C328" s="13" t="s">
        <v>17</v>
      </c>
      <c r="D328" s="14" t="str">
        <f>HYPERLINK("http://dqteam.com/contact.html","Ссылка")</f>
        <v>Ссылка</v>
      </c>
      <c r="E328" s="13" t="s">
        <v>561</v>
      </c>
      <c r="F328" s="15"/>
    </row>
    <row r="329" spans="1:6" ht="12.75" x14ac:dyDescent="0.2">
      <c r="A329" s="53" t="s">
        <v>562</v>
      </c>
      <c r="B329" s="51"/>
      <c r="C329" s="51"/>
      <c r="D329" s="51"/>
      <c r="E329" s="51"/>
      <c r="F329" s="57"/>
    </row>
    <row r="330" spans="1:6" ht="12.75" x14ac:dyDescent="0.2">
      <c r="A330" s="50" t="s">
        <v>563</v>
      </c>
      <c r="B330" s="51"/>
      <c r="C330" s="51"/>
      <c r="D330" s="51"/>
      <c r="E330" s="51"/>
      <c r="F330" s="3"/>
    </row>
    <row r="331" spans="1:6" ht="12.75" x14ac:dyDescent="0.2">
      <c r="A331" s="12" t="str">
        <f>HYPERLINK("http://gamezale.com","GameZale")</f>
        <v>GameZale</v>
      </c>
      <c r="B331" s="13" t="s">
        <v>20</v>
      </c>
      <c r="C331" s="13" t="s">
        <v>119</v>
      </c>
      <c r="D331" s="45" t="s">
        <v>11</v>
      </c>
      <c r="E331" s="13" t="s">
        <v>564</v>
      </c>
      <c r="F331" s="15"/>
    </row>
    <row r="332" spans="1:6" ht="12.75" x14ac:dyDescent="0.2">
      <c r="A332" s="46" t="str">
        <f>HYPERLINK("http://woodlime.com/","Woodlime")</f>
        <v>Woodlime</v>
      </c>
      <c r="B332" s="47" t="s">
        <v>20</v>
      </c>
      <c r="C332" s="47" t="s">
        <v>28</v>
      </c>
      <c r="D332" s="48" t="s">
        <v>11</v>
      </c>
      <c r="E332" s="47" t="s">
        <v>565</v>
      </c>
      <c r="F332" s="49"/>
    </row>
  </sheetData>
  <mergeCells count="62">
    <mergeCell ref="A193:E193"/>
    <mergeCell ref="A185:E185"/>
    <mergeCell ref="A187:E187"/>
    <mergeCell ref="A189:E189"/>
    <mergeCell ref="A169:E169"/>
    <mergeCell ref="A171:E171"/>
    <mergeCell ref="A174:E174"/>
    <mergeCell ref="A167:E167"/>
    <mergeCell ref="A165:E165"/>
    <mergeCell ref="A147:E147"/>
    <mergeCell ref="A143:E143"/>
    <mergeCell ref="A141:E141"/>
    <mergeCell ref="A153:E153"/>
    <mergeCell ref="A150:E150"/>
    <mergeCell ref="A157:E157"/>
    <mergeCell ref="A155:E155"/>
    <mergeCell ref="A2:E2"/>
    <mergeCell ref="A3:E3"/>
    <mergeCell ref="A139:E139"/>
    <mergeCell ref="A135:E135"/>
    <mergeCell ref="A137:E137"/>
    <mergeCell ref="A105:E105"/>
    <mergeCell ref="A327:E327"/>
    <mergeCell ref="A329:F329"/>
    <mergeCell ref="A330:E330"/>
    <mergeCell ref="A324:E324"/>
    <mergeCell ref="A312:E312"/>
    <mergeCell ref="A317:E317"/>
    <mergeCell ref="A315:E315"/>
    <mergeCell ref="A314:F314"/>
    <mergeCell ref="A323:F323"/>
    <mergeCell ref="A320:F320"/>
    <mergeCell ref="A321:E321"/>
    <mergeCell ref="A311:F311"/>
    <mergeCell ref="A326:F326"/>
    <mergeCell ref="A302:E302"/>
    <mergeCell ref="A300:E300"/>
    <mergeCell ref="A307:E307"/>
    <mergeCell ref="A309:E309"/>
    <mergeCell ref="A305:E305"/>
    <mergeCell ref="A261:E261"/>
    <mergeCell ref="A297:E297"/>
    <mergeCell ref="A292:E292"/>
    <mergeCell ref="A295:E295"/>
    <mergeCell ref="A233:E233"/>
    <mergeCell ref="A234:E234"/>
    <mergeCell ref="A229:E229"/>
    <mergeCell ref="A257:E257"/>
    <mergeCell ref="A256:E256"/>
    <mergeCell ref="A260:E260"/>
    <mergeCell ref="A254:E254"/>
    <mergeCell ref="A235:E235"/>
    <mergeCell ref="A199:E199"/>
    <mergeCell ref="A207:E207"/>
    <mergeCell ref="A205:E205"/>
    <mergeCell ref="A226:E226"/>
    <mergeCell ref="A201:E201"/>
    <mergeCell ref="A203:E203"/>
    <mergeCell ref="A209:E209"/>
    <mergeCell ref="A218:E218"/>
    <mergeCell ref="A215:E215"/>
    <mergeCell ref="A217:E217"/>
  </mergeCells>
  <dataValidations count="3">
    <dataValidation type="list" allowBlank="1" sqref="B331:B332 B106:B134 B136 B138 B140 B142 B144:B146 B148:B149 B151:B152 B154 B156 B158:B164 B166 B168 B170 B172:B173 B175:B184 B186 B188 B190:B192 B194:B198 B200 B202 B204 B206 B208 B210:B214 B216 B219:B225 B227 B230:B232 B236:B253 B255 B258:B259 B262:B291 B293:B294 B296 B298:B299 B301 B303:B304 B306 B308 B310 B313 B316 B318:B319 B322 B325 B328 B90:B104 B4:B85 B87:B88">
      <formula1>"Разработчик,Издатель,Разработчик/
Издатель"</formula1>
    </dataValidation>
    <dataValidation type="list" allowBlank="1" sqref="C331:C332 C106:C134 C136 C138 C140 C142 C144:C146 C148:C149 C151:C152 C154 C156 C158:C164 C166 C168 C170 C172:C173 C175:C184 C186 C188 C190:C192 C194:C198 C200 C202 C204 C206 C208 C210:C214 C216 C219:C225 C227:C228 C230:C231 C236:C253 C255 C258:C259 C262:C291 C293:C294 C296 C298:C299 C301 C303:C304 C306 C308 C310 C313 C316 C318:C319 C322 C325 C328 C90:C104 C4:C85 C87:C88">
      <formula1>"ПК,Мобильные,Браузерные,Социальные,Консоль,VR"</formula1>
    </dataValidation>
    <dataValidation type="list" allowBlank="1" sqref="C232">
      <formula1>"Мобильные,Социальные,Браузерные,ПК"</formula1>
    </dataValidation>
  </dataValidations>
  <hyperlinks>
    <hyperlink ref="A4" r:id="rId1"/>
    <hyperlink ref="D4" r:id="rId2" location="frontend-razrabotchik"/>
    <hyperlink ref="A5" r:id="rId3"/>
    <hyperlink ref="A6" r:id="rId4"/>
    <hyperlink ref="D6" r:id="rId5" location="contacts"/>
    <hyperlink ref="A7" r:id="rId6"/>
    <hyperlink ref="D7" r:id="rId7"/>
    <hyperlink ref="A8" r:id="rId8"/>
    <hyperlink ref="D8" r:id="rId9"/>
    <hyperlink ref="A9" r:id="rId10"/>
    <hyperlink ref="D9" r:id="rId11"/>
    <hyperlink ref="A10" r:id="rId12"/>
    <hyperlink ref="D10" r:id="rId13"/>
    <hyperlink ref="A13" r:id="rId14"/>
    <hyperlink ref="D13" r:id="rId15"/>
    <hyperlink ref="A14" r:id="rId16"/>
    <hyperlink ref="D14" r:id="rId17"/>
    <hyperlink ref="A15" r:id="rId18"/>
    <hyperlink ref="D15" r:id="rId19"/>
    <hyperlink ref="D17" r:id="rId20"/>
    <hyperlink ref="D18" r:id="rId21"/>
    <hyperlink ref="A20" r:id="rId22"/>
    <hyperlink ref="D20" r:id="rId23"/>
    <hyperlink ref="A21" r:id="rId24"/>
    <hyperlink ref="D21" r:id="rId25"/>
    <hyperlink ref="A22" r:id="rId26"/>
    <hyperlink ref="D22" r:id="rId27"/>
    <hyperlink ref="A23" r:id="rId28"/>
    <hyperlink ref="D23" r:id="rId29"/>
    <hyperlink ref="A24" r:id="rId30"/>
    <hyperlink ref="D24" r:id="rId31"/>
    <hyperlink ref="A25" r:id="rId32"/>
    <hyperlink ref="D25" r:id="rId33"/>
    <hyperlink ref="A26" r:id="rId34"/>
    <hyperlink ref="D26" r:id="rId35"/>
    <hyperlink ref="A27" r:id="rId36"/>
    <hyperlink ref="D27" r:id="rId37"/>
    <hyperlink ref="A28" r:id="rId38"/>
    <hyperlink ref="D28" r:id="rId39"/>
    <hyperlink ref="D29" r:id="rId40"/>
    <hyperlink ref="A30" r:id="rId41"/>
    <hyperlink ref="D30" r:id="rId42"/>
    <hyperlink ref="A31" r:id="rId43"/>
    <hyperlink ref="D31" r:id="rId44"/>
    <hyperlink ref="A32" r:id="rId45"/>
    <hyperlink ref="D32" r:id="rId46"/>
    <hyperlink ref="A33" r:id="rId47"/>
    <hyperlink ref="D33" r:id="rId48"/>
    <hyperlink ref="D35" r:id="rId49"/>
    <hyperlink ref="A36" r:id="rId50"/>
    <hyperlink ref="D36" r:id="rId51"/>
    <hyperlink ref="A38" r:id="rId52"/>
    <hyperlink ref="D38" r:id="rId53" location="contacts_index"/>
    <hyperlink ref="A39" r:id="rId54"/>
    <hyperlink ref="D39" r:id="rId55"/>
    <hyperlink ref="A40" r:id="rId56"/>
    <hyperlink ref="D40" r:id="rId57"/>
    <hyperlink ref="A41" r:id="rId58"/>
    <hyperlink ref="D41" r:id="rId59"/>
    <hyperlink ref="A42" r:id="rId60"/>
    <hyperlink ref="D42" r:id="rId61"/>
    <hyperlink ref="A43" r:id="rId62"/>
    <hyperlink ref="D43" r:id="rId63"/>
    <hyperlink ref="A44" r:id="rId64"/>
    <hyperlink ref="D44" r:id="rId65"/>
    <hyperlink ref="A45" r:id="rId66"/>
    <hyperlink ref="D45" r:id="rId67"/>
    <hyperlink ref="A46" r:id="rId68"/>
    <hyperlink ref="D46" r:id="rId69"/>
    <hyperlink ref="A47" r:id="rId70"/>
    <hyperlink ref="D47" r:id="rId71"/>
    <hyperlink ref="A48" r:id="rId72"/>
    <hyperlink ref="D48" r:id="rId73"/>
    <hyperlink ref="A49" r:id="rId74"/>
    <hyperlink ref="D49" r:id="rId75"/>
    <hyperlink ref="A50" r:id="rId76"/>
    <hyperlink ref="D50" r:id="rId77"/>
    <hyperlink ref="A51" r:id="rId78"/>
    <hyperlink ref="D51" r:id="rId79"/>
    <hyperlink ref="A53" r:id="rId80"/>
    <hyperlink ref="D53" r:id="rId81"/>
    <hyperlink ref="A55" r:id="rId82"/>
    <hyperlink ref="D55" r:id="rId83"/>
    <hyperlink ref="A56" r:id="rId84"/>
    <hyperlink ref="D56" r:id="rId85"/>
    <hyperlink ref="A57" r:id="rId86"/>
    <hyperlink ref="D57" r:id="rId87"/>
    <hyperlink ref="A58" r:id="rId88"/>
    <hyperlink ref="D58" r:id="rId89"/>
    <hyperlink ref="A59" r:id="rId90"/>
    <hyperlink ref="D59" r:id="rId91"/>
    <hyperlink ref="A60" r:id="rId92"/>
    <hyperlink ref="D60" r:id="rId93"/>
    <hyperlink ref="A61" r:id="rId94"/>
    <hyperlink ref="D61" r:id="rId95"/>
    <hyperlink ref="A62" r:id="rId96"/>
    <hyperlink ref="D62" r:id="rId97"/>
    <hyperlink ref="A63" r:id="rId98"/>
    <hyperlink ref="D63" r:id="rId99"/>
    <hyperlink ref="A65" r:id="rId100"/>
    <hyperlink ref="D65" r:id="rId101"/>
    <hyperlink ref="A66" r:id="rId102"/>
    <hyperlink ref="D66" r:id="rId103" location="job"/>
    <hyperlink ref="A68" r:id="rId104"/>
    <hyperlink ref="D68" r:id="rId105"/>
    <hyperlink ref="A69" r:id="rId106"/>
    <hyperlink ref="D69" r:id="rId107"/>
    <hyperlink ref="A70" r:id="rId108"/>
    <hyperlink ref="D70" r:id="rId109" location="contact"/>
    <hyperlink ref="A71" r:id="rId110"/>
    <hyperlink ref="D71" r:id="rId111"/>
    <hyperlink ref="A73" r:id="rId112"/>
    <hyperlink ref="D73" r:id="rId113" location="vacancies"/>
    <hyperlink ref="A76" r:id="rId114"/>
    <hyperlink ref="D76" r:id="rId115"/>
    <hyperlink ref="A77" r:id="rId116"/>
    <hyperlink ref="D77" r:id="rId117"/>
    <hyperlink ref="A79" r:id="rId118"/>
    <hyperlink ref="D79" r:id="rId119"/>
    <hyperlink ref="A80" r:id="rId120"/>
    <hyperlink ref="D80" r:id="rId121"/>
    <hyperlink ref="A81" r:id="rId122"/>
    <hyperlink ref="D81" r:id="rId123" location="job"/>
    <hyperlink ref="A82" r:id="rId124"/>
    <hyperlink ref="D82" r:id="rId125"/>
    <hyperlink ref="A84" r:id="rId126"/>
    <hyperlink ref="D84" r:id="rId127"/>
    <hyperlink ref="A85" r:id="rId128"/>
    <hyperlink ref="D85" r:id="rId129"/>
    <hyperlink ref="A87" r:id="rId130"/>
    <hyperlink ref="D87" r:id="rId131"/>
    <hyperlink ref="A88" r:id="rId132"/>
    <hyperlink ref="D88" r:id="rId133"/>
    <hyperlink ref="A90" r:id="rId134"/>
    <hyperlink ref="D90" r:id="rId135"/>
    <hyperlink ref="A91" r:id="rId136"/>
    <hyperlink ref="D91" r:id="rId137" location="contact"/>
    <hyperlink ref="A94" r:id="rId138"/>
    <hyperlink ref="D94" r:id="rId139"/>
    <hyperlink ref="A95" r:id="rId140"/>
    <hyperlink ref="D95" r:id="rId141"/>
    <hyperlink ref="A96" r:id="rId142"/>
    <hyperlink ref="D96" r:id="rId143"/>
    <hyperlink ref="A98" r:id="rId144"/>
    <hyperlink ref="D98" r:id="rId145"/>
    <hyperlink ref="A99" r:id="rId146"/>
    <hyperlink ref="D99" r:id="rId147"/>
    <hyperlink ref="A101" r:id="rId148"/>
    <hyperlink ref="D101" r:id="rId149"/>
    <hyperlink ref="A102" r:id="rId150"/>
    <hyperlink ref="D102" r:id="rId151"/>
    <hyperlink ref="A103" r:id="rId152"/>
    <hyperlink ref="D103" r:id="rId153"/>
    <hyperlink ref="A104" r:id="rId154"/>
    <hyperlink ref="D104" r:id="rId155"/>
    <hyperlink ref="A106" r:id="rId156"/>
    <hyperlink ref="D106" r:id="rId157" location="job"/>
    <hyperlink ref="A108" r:id="rId158"/>
    <hyperlink ref="D108" r:id="rId159"/>
    <hyperlink ref="A109" r:id="rId160"/>
    <hyperlink ref="D109" r:id="rId161"/>
    <hyperlink ref="A110" r:id="rId162"/>
    <hyperlink ref="D110" r:id="rId163"/>
    <hyperlink ref="A111" r:id="rId164"/>
    <hyperlink ref="D111" r:id="rId165"/>
    <hyperlink ref="A112" r:id="rId166"/>
    <hyperlink ref="D112" r:id="rId167"/>
    <hyperlink ref="A113" r:id="rId168"/>
    <hyperlink ref="D113" r:id="rId169"/>
    <hyperlink ref="A114" r:id="rId170"/>
    <hyperlink ref="D114" r:id="rId171"/>
    <hyperlink ref="A115" r:id="rId172"/>
    <hyperlink ref="D115" r:id="rId173"/>
    <hyperlink ref="A116" r:id="rId174"/>
    <hyperlink ref="D116" r:id="rId175"/>
    <hyperlink ref="A117" r:id="rId176"/>
    <hyperlink ref="D117" r:id="rId177"/>
    <hyperlink ref="A118" r:id="rId178"/>
    <hyperlink ref="D118" r:id="rId179"/>
    <hyperlink ref="A119" r:id="rId180"/>
    <hyperlink ref="D119" r:id="rId181"/>
    <hyperlink ref="A120" r:id="rId182"/>
    <hyperlink ref="D120" r:id="rId183"/>
    <hyperlink ref="A121" r:id="rId184"/>
    <hyperlink ref="D121" r:id="rId185"/>
    <hyperlink ref="A122" r:id="rId186"/>
    <hyperlink ref="D122" r:id="rId187"/>
    <hyperlink ref="A123" r:id="rId188"/>
    <hyperlink ref="D123" r:id="rId189"/>
    <hyperlink ref="A124" r:id="rId190"/>
    <hyperlink ref="D124" r:id="rId191"/>
    <hyperlink ref="A125" r:id="rId192"/>
    <hyperlink ref="D125" r:id="rId193"/>
    <hyperlink ref="A127" r:id="rId194"/>
    <hyperlink ref="D127" r:id="rId195"/>
    <hyperlink ref="A128" r:id="rId196"/>
    <hyperlink ref="D128" r:id="rId197"/>
    <hyperlink ref="A129" r:id="rId198"/>
    <hyperlink ref="D129" r:id="rId199"/>
    <hyperlink ref="A130" r:id="rId200"/>
    <hyperlink ref="D130" r:id="rId201"/>
    <hyperlink ref="A131" r:id="rId202"/>
    <hyperlink ref="D131" r:id="rId203"/>
    <hyperlink ref="A132" r:id="rId204"/>
    <hyperlink ref="D132" r:id="rId205"/>
    <hyperlink ref="A133" r:id="rId206"/>
    <hyperlink ref="D133" r:id="rId207"/>
    <hyperlink ref="A136" r:id="rId208"/>
    <hyperlink ref="D136" r:id="rId209"/>
    <hyperlink ref="A138" r:id="rId210"/>
    <hyperlink ref="D138" r:id="rId211"/>
    <hyperlink ref="A140" r:id="rId212"/>
    <hyperlink ref="D140" r:id="rId213"/>
    <hyperlink ref="A142" r:id="rId214"/>
    <hyperlink ref="D142" r:id="rId215"/>
    <hyperlink ref="A144" r:id="rId216"/>
    <hyperlink ref="D144" r:id="rId217"/>
    <hyperlink ref="A145" r:id="rId218"/>
    <hyperlink ref="D145" r:id="rId219"/>
    <hyperlink ref="A146" r:id="rId220"/>
    <hyperlink ref="D146" r:id="rId221"/>
    <hyperlink ref="A148" r:id="rId222"/>
    <hyperlink ref="D148" r:id="rId223"/>
    <hyperlink ref="D149" r:id="rId224"/>
    <hyperlink ref="A151" r:id="rId225"/>
    <hyperlink ref="D151" r:id="rId226"/>
    <hyperlink ref="A152" r:id="rId227"/>
    <hyperlink ref="D152" r:id="rId228"/>
    <hyperlink ref="A158" r:id="rId229"/>
    <hyperlink ref="D158" r:id="rId230"/>
    <hyperlink ref="A159" r:id="rId231"/>
    <hyperlink ref="D159" r:id="rId232"/>
    <hyperlink ref="A160" r:id="rId233"/>
    <hyperlink ref="D160" r:id="rId234"/>
    <hyperlink ref="A162" r:id="rId235"/>
    <hyperlink ref="D162" r:id="rId236"/>
    <hyperlink ref="A163" r:id="rId237"/>
    <hyperlink ref="D163" r:id="rId238"/>
    <hyperlink ref="A164" r:id="rId239"/>
    <hyperlink ref="D164" r:id="rId240"/>
    <hyperlink ref="A166" r:id="rId241"/>
    <hyperlink ref="D166" r:id="rId242"/>
    <hyperlink ref="A168" r:id="rId243"/>
    <hyperlink ref="D168" r:id="rId244"/>
    <hyperlink ref="A170" r:id="rId245"/>
    <hyperlink ref="D170" r:id="rId246"/>
    <hyperlink ref="A172" r:id="rId247"/>
    <hyperlink ref="D172" r:id="rId248"/>
    <hyperlink ref="A176" r:id="rId249"/>
    <hyperlink ref="D176" r:id="rId250"/>
    <hyperlink ref="A177" r:id="rId251"/>
    <hyperlink ref="D177" r:id="rId252"/>
    <hyperlink ref="A178" r:id="rId253"/>
    <hyperlink ref="D178" r:id="rId254"/>
    <hyperlink ref="A179" r:id="rId255"/>
    <hyperlink ref="D179" r:id="rId256"/>
    <hyperlink ref="A180" r:id="rId257"/>
    <hyperlink ref="D180" r:id="rId258"/>
    <hyperlink ref="A181" r:id="rId259"/>
    <hyperlink ref="D181" r:id="rId260"/>
    <hyperlink ref="A183" r:id="rId261"/>
    <hyperlink ref="D183" r:id="rId262"/>
    <hyperlink ref="A184" r:id="rId263"/>
    <hyperlink ref="D184" r:id="rId264"/>
    <hyperlink ref="A186" r:id="rId265"/>
    <hyperlink ref="D186" r:id="rId266"/>
    <hyperlink ref="A188" r:id="rId267"/>
    <hyperlink ref="D188" r:id="rId268"/>
    <hyperlink ref="A190" r:id="rId269"/>
    <hyperlink ref="D190" r:id="rId270"/>
    <hyperlink ref="A191" r:id="rId271"/>
    <hyperlink ref="D191" r:id="rId272"/>
    <hyperlink ref="A192" r:id="rId273"/>
    <hyperlink ref="D192" r:id="rId274"/>
    <hyperlink ref="A195" r:id="rId275"/>
    <hyperlink ref="D195" r:id="rId276"/>
    <hyperlink ref="A197" r:id="rId277"/>
    <hyperlink ref="D197" r:id="rId278"/>
    <hyperlink ref="A200" r:id="rId279"/>
    <hyperlink ref="D200" r:id="rId280"/>
    <hyperlink ref="A204" r:id="rId281"/>
    <hyperlink ref="D204" r:id="rId282"/>
    <hyperlink ref="A206" r:id="rId283"/>
    <hyperlink ref="D206" r:id="rId284"/>
    <hyperlink ref="A208" r:id="rId285"/>
    <hyperlink ref="D208" r:id="rId286"/>
    <hyperlink ref="A211" r:id="rId287" location="main"/>
    <hyperlink ref="D211" r:id="rId288" location="contacts"/>
    <hyperlink ref="A212" r:id="rId289"/>
    <hyperlink ref="D212" r:id="rId290"/>
    <hyperlink ref="A216" r:id="rId291"/>
    <hyperlink ref="D216" r:id="rId292"/>
    <hyperlink ref="A219" r:id="rId293"/>
    <hyperlink ref="D219" r:id="rId294"/>
    <hyperlink ref="A220" r:id="rId295"/>
    <hyperlink ref="D220" r:id="rId296"/>
    <hyperlink ref="A221" r:id="rId297"/>
    <hyperlink ref="D221" r:id="rId298"/>
    <hyperlink ref="A222" r:id="rId299"/>
    <hyperlink ref="D222" r:id="rId300"/>
    <hyperlink ref="A223" r:id="rId301"/>
    <hyperlink ref="D223" r:id="rId302"/>
    <hyperlink ref="A224" r:id="rId303"/>
    <hyperlink ref="D224" r:id="rId304"/>
    <hyperlink ref="A225" r:id="rId305"/>
    <hyperlink ref="D225" r:id="rId306"/>
    <hyperlink ref="D227" r:id="rId307"/>
    <hyperlink ref="A228" r:id="rId308"/>
    <hyperlink ref="D228" r:id="rId309"/>
    <hyperlink ref="A230" r:id="rId310"/>
    <hyperlink ref="D230" r:id="rId311"/>
    <hyperlink ref="A231" r:id="rId312"/>
    <hyperlink ref="A258" r:id="rId313"/>
    <hyperlink ref="D258" r:id="rId314"/>
    <hyperlink ref="A89" r:id="rId315" display="http://teslagames.net/"/>
    <hyperlink ref="D89" r:id="rId316" display="http://teslagames.net/"/>
    <hyperlink ref="A86" r:id="rId317" display="http://spdstudio.ru/"/>
    <hyperlink ref="D86" r:id="rId318" display="http://spdstudio.ru/"/>
  </hyperlinks>
  <pageMargins left="0.7" right="0.7" top="0.75" bottom="0.75" header="0.3" footer="0.3"/>
  <pageSetup paperSize="9" orientation="portrait" r:id="rId3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Актуально на 21.05 (1920)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2018-05-28T11:06:54Z</dcterms:modified>
</cp:coreProperties>
</file>